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K:\Mt Hutt\Departments\Guest Services\Groups\2023\"/>
    </mc:Choice>
  </mc:AlternateContent>
  <xr:revisionPtr revIDLastSave="0" documentId="13_ncr:1_{9CB9F6B6-5F6B-4683-9EFD-8ABC5EA1C7F0}" xr6:coauthVersionLast="47" xr6:coauthVersionMax="47" xr10:uidLastSave="{00000000-0000-0000-0000-000000000000}"/>
  <workbookProtection workbookAlgorithmName="SHA-512" workbookHashValue="0O/vw7cIKSNL9g/OxQUSTzL5O5TAQaEQHALh/s8r6xYLad0XWDJNvuhM8cYp2LdSEj5lPHu5ckpbZmPVoHat1A==" workbookSaltValue="5/Z6RBpyK54XDUaNMHTTB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adults">Sheet1!$A$151:$E$153</definedName>
    <definedName name="_xlnm._FilterDatabase" localSheetId="0" hidden="1">Sheet1!$C$13:$C$17</definedName>
    <definedName name="_smile">Sheet1!$A$154:$E$187</definedName>
    <definedName name="_teachers">Sheet1!$A$151:$E$187</definedName>
    <definedName name="adult">Sheet1!$A$151:$E$187</definedName>
    <definedName name="Last_Name">Sheet1!$A$13:$B$150</definedName>
    <definedName name="TEACHERS___ADULT_SUPERVISORS_____If_an_adult_has_a_season_pass___own_gear_please_do_not_include">Sheet1!$A$151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1" l="1"/>
  <c r="K42" i="1"/>
  <c r="K41" i="1"/>
  <c r="K40" i="1"/>
  <c r="K39" i="1"/>
  <c r="K38" i="1"/>
  <c r="K48" i="1"/>
  <c r="K47" i="1"/>
  <c r="M41" i="1" l="1"/>
  <c r="M42" i="1"/>
  <c r="K36" i="1"/>
  <c r="M36" i="1" s="1"/>
  <c r="M37" i="1"/>
  <c r="M38" i="1"/>
  <c r="M39" i="1"/>
  <c r="M40" i="1"/>
  <c r="M47" i="1"/>
  <c r="M48" i="1"/>
  <c r="K62" i="1"/>
  <c r="K63" i="1"/>
  <c r="K64" i="1"/>
  <c r="K65" i="1"/>
  <c r="K66" i="1"/>
  <c r="K67" i="1"/>
  <c r="N62" i="1"/>
  <c r="N63" i="1"/>
  <c r="N64" i="1"/>
  <c r="N65" i="1"/>
  <c r="N66" i="1"/>
  <c r="N67" i="1"/>
  <c r="K28" i="1"/>
  <c r="K52" i="1" s="1"/>
  <c r="K30" i="1"/>
  <c r="K23" i="1"/>
  <c r="K26" i="1"/>
  <c r="K25" i="1"/>
  <c r="K24" i="1"/>
  <c r="I58" i="1"/>
  <c r="I60" i="1"/>
  <c r="I59" i="1"/>
  <c r="I56" i="1"/>
  <c r="N68" i="1" l="1"/>
  <c r="K68" i="1"/>
  <c r="K46" i="1" s="1"/>
  <c r="K43" i="1"/>
  <c r="K32" i="1" l="1"/>
  <c r="I57" i="1"/>
  <c r="M46" i="1" l="1"/>
  <c r="K49" i="1" s="1"/>
  <c r="K51" i="1" s="1"/>
  <c r="C152" i="1"/>
  <c r="K33" i="1"/>
  <c r="E152" i="1" s="1"/>
</calcChain>
</file>

<file path=xl/sharedStrings.xml><?xml version="1.0" encoding="utf-8"?>
<sst xmlns="http://schemas.openxmlformats.org/spreadsheetml/2006/main" count="98" uniqueCount="85">
  <si>
    <t>SCHOOL NAME</t>
  </si>
  <si>
    <t>MT HUTT TRIP DATE</t>
  </si>
  <si>
    <t>LESSON TIME</t>
  </si>
  <si>
    <t>AGE RANGE OF STUDENTS</t>
  </si>
  <si>
    <t>Last Name</t>
  </si>
  <si>
    <t>First Name</t>
  </si>
  <si>
    <t>Clothing (jacket/pants)</t>
  </si>
  <si>
    <t xml:space="preserve">Ski </t>
  </si>
  <si>
    <t>FOC or Student Price</t>
  </si>
  <si>
    <t>Lift Pass &amp; Rental Equipment on 10% discount</t>
  </si>
  <si>
    <t># of Adults on Student Price</t>
  </si>
  <si>
    <t>Ski Level</t>
  </si>
  <si>
    <t>Pax</t>
  </si>
  <si>
    <t>Snowboard Level</t>
  </si>
  <si>
    <t>Beginner</t>
  </si>
  <si>
    <t>Intermediate</t>
  </si>
  <si>
    <t>Advanced</t>
  </si>
  <si>
    <t>Instructor</t>
  </si>
  <si>
    <t>Total SKIERS</t>
  </si>
  <si>
    <t>Total BOARDERS</t>
  </si>
  <si>
    <t>Adult Lift Pass Only</t>
  </si>
  <si>
    <t>Adult Lift Pass AND Adult Rental Equipment</t>
  </si>
  <si>
    <t>Adult Rental Equipment ONLY</t>
  </si>
  <si>
    <t>Adult Package At Free of Charge (FOC)</t>
  </si>
  <si>
    <t>#</t>
  </si>
  <si>
    <t>Price</t>
  </si>
  <si>
    <t>Total</t>
  </si>
  <si>
    <t>Adult Products</t>
  </si>
  <si>
    <t>Adult Clothing (Jacket &amp; Pants)</t>
  </si>
  <si>
    <t>Adults Total</t>
  </si>
  <si>
    <t>Student Regional School Package</t>
  </si>
  <si>
    <t>Student Products</t>
  </si>
  <si>
    <t>Student Clothing (Jacket &amp; Pants)</t>
  </si>
  <si>
    <t>Students Total</t>
  </si>
  <si>
    <t>GRAND TOTAL</t>
  </si>
  <si>
    <t xml:space="preserve">STUDENTS </t>
  </si>
  <si>
    <t>Gender</t>
  </si>
  <si>
    <t>Date of Birth</t>
  </si>
  <si>
    <t>Send as an excel document not pdf - FYI Please fill in adults info below students section (click here will take to adult section)</t>
  </si>
  <si>
    <t>Never snowboarded</t>
  </si>
  <si>
    <t>Never skied</t>
  </si>
  <si>
    <t>Can stop by making a wedge bigger &amp; do a wedge turn</t>
  </si>
  <si>
    <t>Ski all terrain, on/off piste, ski all day w/o getting tired</t>
  </si>
  <si>
    <t>Snowboarded on the magic carpet, can stop &amp; are learning to turn</t>
  </si>
  <si>
    <t>Ride all terrain, on/off piste, comfotable with freestyle</t>
  </si>
  <si>
    <t>LEVEL</t>
  </si>
  <si>
    <t>SKIER</t>
  </si>
  <si>
    <t xml:space="preserve">LEVEL              </t>
  </si>
  <si>
    <t>SNOWBOARDER</t>
  </si>
  <si>
    <r>
      <t xml:space="preserve">Can ride the </t>
    </r>
    <r>
      <rPr>
        <u/>
        <sz val="11"/>
        <color theme="1"/>
        <rFont val="Calibri"/>
        <family val="2"/>
        <scheme val="minor"/>
      </rPr>
      <t>beginner chair lift</t>
    </r>
    <r>
      <rPr>
        <sz val="11"/>
        <color theme="1"/>
        <rFont val="Calibri"/>
        <family val="2"/>
        <scheme val="minor"/>
      </rPr>
      <t xml:space="preserve"> &amp; starting to ski parrallel on </t>
    </r>
    <r>
      <rPr>
        <b/>
        <sz val="11"/>
        <color theme="1"/>
        <rFont val="Calibri"/>
        <family val="2"/>
        <scheme val="minor"/>
      </rPr>
      <t>green runs</t>
    </r>
  </si>
  <si>
    <r>
      <t xml:space="preserve">You know how to ride the </t>
    </r>
    <r>
      <rPr>
        <u/>
        <sz val="11"/>
        <color theme="1"/>
        <rFont val="Calibri"/>
        <family val="2"/>
        <scheme val="minor"/>
      </rPr>
      <t>beginner chairlift</t>
    </r>
    <r>
      <rPr>
        <sz val="11"/>
        <color theme="1"/>
        <rFont val="Calibri"/>
        <family val="2"/>
        <scheme val="minor"/>
      </rPr>
      <t xml:space="preserve"> &amp; link turns on </t>
    </r>
    <r>
      <rPr>
        <b/>
        <sz val="11"/>
        <color theme="1"/>
        <rFont val="Calibri"/>
        <family val="2"/>
        <scheme val="minor"/>
      </rPr>
      <t>green runs</t>
    </r>
  </si>
  <si>
    <r>
      <t xml:space="preserve">Can ski </t>
    </r>
    <r>
      <rPr>
        <b/>
        <sz val="11"/>
        <color theme="1"/>
        <rFont val="Calibri"/>
        <family val="2"/>
        <scheme val="minor"/>
      </rPr>
      <t>blue runs</t>
    </r>
    <r>
      <rPr>
        <sz val="11"/>
        <color theme="1"/>
        <rFont val="Calibri"/>
        <family val="2"/>
        <scheme val="minor"/>
      </rPr>
      <t xml:space="preserve"> comfortably but not black</t>
    </r>
  </si>
  <si>
    <r>
      <t>You can comfortably go down</t>
    </r>
    <r>
      <rPr>
        <b/>
        <sz val="11"/>
        <color theme="1"/>
        <rFont val="Calibri"/>
        <family val="2"/>
        <scheme val="minor"/>
      </rPr>
      <t xml:space="preserve"> blue runs</t>
    </r>
    <r>
      <rPr>
        <sz val="11"/>
        <color theme="1"/>
        <rFont val="Calibri"/>
        <family val="2"/>
        <scheme val="minor"/>
      </rPr>
      <t>, link turns &amp; have tried a bit of freestyle</t>
    </r>
  </si>
  <si>
    <r>
      <t xml:space="preserve">Comfortably ride </t>
    </r>
    <r>
      <rPr>
        <b/>
        <sz val="11"/>
        <color theme="0"/>
        <rFont val="Calibri"/>
        <family val="2"/>
        <scheme val="minor"/>
      </rPr>
      <t>black run</t>
    </r>
    <r>
      <rPr>
        <sz val="11"/>
        <color theme="0"/>
        <rFont val="Calibri"/>
        <family val="2"/>
        <scheme val="minor"/>
      </rPr>
      <t>s, can ride switch, link turns &amp; progressing to off piste</t>
    </r>
  </si>
  <si>
    <r>
      <t xml:space="preserve">Comfortably ski </t>
    </r>
    <r>
      <rPr>
        <b/>
        <sz val="11"/>
        <color theme="0"/>
        <rFont val="Calibri"/>
        <family val="2"/>
        <scheme val="minor"/>
      </rPr>
      <t>black runs</t>
    </r>
    <r>
      <rPr>
        <sz val="11"/>
        <color theme="0"/>
        <rFont val="Calibri"/>
        <family val="2"/>
        <scheme val="minor"/>
      </rPr>
      <t>, all groomed terrain &amp; progressing to off piste</t>
    </r>
  </si>
  <si>
    <t>ADULT DEAL ALLOCATION</t>
  </si>
  <si>
    <t>TOTAL STUDENTS</t>
  </si>
  <si>
    <t>CONTACT NAME</t>
  </si>
  <si>
    <t>CONTACT EMAIL</t>
  </si>
  <si>
    <r>
      <t xml:space="preserve">LESSON TIME                                              </t>
    </r>
    <r>
      <rPr>
        <sz val="9"/>
        <color theme="4" tint="-0.249977111117893"/>
        <rFont val="Calibri"/>
        <family val="2"/>
        <scheme val="minor"/>
      </rPr>
      <t xml:space="preserve">  </t>
    </r>
    <r>
      <rPr>
        <b/>
        <sz val="9"/>
        <color theme="4" tint="-0.249977111117893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 xml:space="preserve"> (arrival=1hr earlier)</t>
    </r>
  </si>
  <si>
    <t>Available Adult at Free of Charge (FOC)</t>
  </si>
  <si>
    <t>Available Adults at Student Rate (SR)</t>
  </si>
  <si>
    <t>Adult Package At Student Rate (SR)</t>
  </si>
  <si>
    <t>Day 1 Total</t>
  </si>
  <si>
    <t>Contact Name</t>
  </si>
  <si>
    <t>School Name</t>
  </si>
  <si>
    <t>Email</t>
  </si>
  <si>
    <t>PAYMENT DUE DATE</t>
  </si>
  <si>
    <t>Trip Date</t>
  </si>
  <si>
    <t>Additional Date</t>
  </si>
  <si>
    <t>Lesson Time</t>
  </si>
  <si>
    <t xml:space="preserve">Cell # </t>
  </si>
  <si>
    <t>Student Clothing (Jacket or Pants)</t>
  </si>
  <si>
    <t>Adult Clothing (Jacket or Pants)</t>
  </si>
  <si>
    <r>
      <t xml:space="preserve">NON SKIING/BOARDING TEACHERS/ADULT SUPERVISORS  (spectators)    </t>
    </r>
    <r>
      <rPr>
        <sz val="11"/>
        <color theme="4"/>
        <rFont val="Impact"/>
        <family val="2"/>
      </rPr>
      <t>*</t>
    </r>
    <r>
      <rPr>
        <sz val="11"/>
        <color theme="4"/>
        <rFont val="Calibri"/>
        <family val="2"/>
        <scheme val="minor"/>
      </rPr>
      <t>Optional Info; this section is here for your planning convenience only. Guests below do not require any products.</t>
    </r>
  </si>
  <si>
    <r>
      <t xml:space="preserve">Snowboard                               </t>
    </r>
    <r>
      <rPr>
        <sz val="9"/>
        <color theme="0"/>
        <rFont val="Calibri"/>
        <family val="2"/>
        <scheme val="minor"/>
      </rPr>
      <t>(min. 8 years old)</t>
    </r>
  </si>
  <si>
    <r>
      <t xml:space="preserve">Clothing (jacket/pants)         </t>
    </r>
    <r>
      <rPr>
        <sz val="8"/>
        <color theme="0"/>
        <rFont val="Calibri"/>
        <family val="2"/>
        <scheme val="minor"/>
      </rPr>
      <t>*We do NOT hire gloves or goggles</t>
    </r>
  </si>
  <si>
    <t># of Adults on Free of Charge (FOC)</t>
  </si>
  <si>
    <r>
      <t xml:space="preserve">SKIING/BOARDING TEACHERS &amp; ADULT SUPERVISORS </t>
    </r>
    <r>
      <rPr>
        <sz val="14"/>
        <color theme="4"/>
        <rFont val="Impact"/>
        <family val="2"/>
      </rPr>
      <t xml:space="preserve"> </t>
    </r>
    <r>
      <rPr>
        <sz val="10"/>
        <color theme="4"/>
        <rFont val="Impact"/>
        <family val="2"/>
      </rPr>
      <t xml:space="preserve">                                                                                                                            </t>
    </r>
    <r>
      <rPr>
        <sz val="10"/>
        <color theme="4"/>
        <rFont val="Calibri"/>
        <family val="2"/>
        <scheme val="minor"/>
      </rPr>
      <t>(*If an adult has a season pass &amp; own gear please do not include)</t>
    </r>
  </si>
  <si>
    <t>CONTACT MOBILE NUMBER</t>
  </si>
  <si>
    <t>MT HUTT COST OVERVIEW       (*$10 fee if guest is a no show)</t>
  </si>
  <si>
    <t>MT HUTT 2023 KEY INFO DOC</t>
  </si>
  <si>
    <t>2023 SKI &amp; SNOWBOARD LEVELS BREAKDOWN</t>
  </si>
  <si>
    <t xml:space="preserve"> MT HUTT 2023 LESSON BREAKDOWN</t>
  </si>
  <si>
    <t>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</si>
</sst>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F800]dddd\,\ mmmm\ dd\,\ yyyy"/>
    <numFmt numFmtId="165" formatCode="[$-1409]dddd\,\ d\ mmmm\ yyyy;@"/>
  </numFmts>
  <fonts count="6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rgb="FFFF0000"/>
      <name val="Impact"/>
      <family val="2"/>
    </font>
    <font>
      <sz val="18"/>
      <color rgb="FFCC3300"/>
      <name val="Impact"/>
      <family val="2"/>
    </font>
    <font>
      <b/>
      <sz val="12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6"/>
      <color rgb="FF003399"/>
      <name val="Calibri"/>
      <family val="2"/>
      <scheme val="minor"/>
    </font>
    <font>
      <sz val="11"/>
      <color rgb="FF003399"/>
      <name val="Calibri"/>
      <family val="2"/>
      <scheme val="minor"/>
    </font>
    <font>
      <b/>
      <sz val="16"/>
      <color rgb="FF003399"/>
      <name val="Calibri"/>
      <family val="2"/>
      <scheme val="minor"/>
    </font>
    <font>
      <sz val="12"/>
      <color rgb="FF003399"/>
      <name val="Calibri"/>
      <family val="2"/>
      <scheme val="minor"/>
    </font>
    <font>
      <sz val="18"/>
      <color rgb="FF003399"/>
      <name val="Calibri"/>
      <family val="2"/>
    </font>
    <font>
      <u/>
      <sz val="11"/>
      <color theme="1"/>
      <name val="Calibri"/>
      <family val="2"/>
      <scheme val="minor"/>
    </font>
    <font>
      <sz val="18"/>
      <color theme="4"/>
      <name val="Impact"/>
      <family val="2"/>
    </font>
    <font>
      <sz val="9"/>
      <color theme="4"/>
      <name val="Calibri Light"/>
      <family val="2"/>
      <scheme val="major"/>
    </font>
    <font>
      <b/>
      <sz val="12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4"/>
      <color theme="4"/>
      <name val="Impact"/>
      <family val="2"/>
    </font>
    <font>
      <sz val="10"/>
      <color theme="4"/>
      <name val="Impact"/>
      <family val="2"/>
    </font>
    <font>
      <u/>
      <sz val="10"/>
      <color theme="1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8"/>
      <color rgb="FF0070C0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9"/>
      <color theme="4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0"/>
      <color rgb="FF00339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 Light"/>
      <family val="2"/>
      <scheme val="maj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6"/>
      <color rgb="FFFF0000"/>
      <name val="Calibri"/>
      <family val="2"/>
    </font>
    <font>
      <sz val="11"/>
      <color theme="4"/>
      <name val="Impact"/>
      <family val="2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 style="thin">
        <color auto="1"/>
      </top>
      <bottom style="thin">
        <color theme="2"/>
      </bottom>
      <diagonal/>
    </border>
    <border>
      <left/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auto="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auto="1"/>
      </top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2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/>
    <xf numFmtId="0" fontId="48" fillId="0" borderId="0"/>
  </cellStyleXfs>
  <cellXfs count="299">
    <xf numFmtId="0" fontId="0" fillId="0" borderId="0" xfId="0"/>
    <xf numFmtId="0" fontId="0" fillId="7" borderId="7" xfId="0" applyFill="1" applyBorder="1" applyProtection="1"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left" wrapText="1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7" xfId="0" applyFill="1" applyBorder="1" applyProtection="1">
      <protection locked="0"/>
    </xf>
    <xf numFmtId="0" fontId="0" fillId="10" borderId="7" xfId="0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3" fillId="7" borderId="6" xfId="0" applyFont="1" applyFill="1" applyBorder="1" applyAlignment="1" applyProtection="1">
      <alignment horizontal="center" vertical="center" wrapText="1"/>
      <protection locked="0"/>
    </xf>
    <xf numFmtId="0" fontId="23" fillId="10" borderId="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8" fillId="7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7" borderId="13" xfId="0" applyFill="1" applyBorder="1"/>
    <xf numFmtId="0" fontId="0" fillId="7" borderId="13" xfId="0" applyFill="1" applyBorder="1" applyAlignment="1">
      <alignment horizontal="left"/>
    </xf>
    <xf numFmtId="0" fontId="31" fillId="9" borderId="7" xfId="0" applyFont="1" applyFill="1" applyBorder="1" applyAlignment="1">
      <alignment horizontal="center" vertical="center" wrapText="1"/>
    </xf>
    <xf numFmtId="0" fontId="34" fillId="9" borderId="7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0" fillId="7" borderId="0" xfId="0" applyFill="1"/>
    <xf numFmtId="0" fontId="19" fillId="12" borderId="3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7" borderId="0" xfId="0" applyFont="1" applyFill="1"/>
    <xf numFmtId="0" fontId="19" fillId="12" borderId="14" xfId="0" applyFont="1" applyFill="1" applyBorder="1" applyAlignment="1">
      <alignment horizontal="center" vertical="center"/>
    </xf>
    <xf numFmtId="0" fontId="48" fillId="7" borderId="3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7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5" fillId="0" borderId="0" xfId="0" applyFont="1"/>
    <xf numFmtId="0" fontId="25" fillId="7" borderId="0" xfId="0" applyFont="1" applyFill="1"/>
    <xf numFmtId="0" fontId="40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 vertical="center"/>
    </xf>
    <xf numFmtId="0" fontId="0" fillId="7" borderId="2" xfId="0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/>
    <xf numFmtId="0" fontId="11" fillId="7" borderId="7" xfId="0" applyFont="1" applyFill="1" applyBorder="1" applyAlignment="1">
      <alignment horizontal="center"/>
    </xf>
    <xf numFmtId="8" fontId="11" fillId="7" borderId="7" xfId="0" applyNumberFormat="1" applyFont="1" applyFill="1" applyBorder="1"/>
    <xf numFmtId="0" fontId="42" fillId="7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57" fillId="7" borderId="13" xfId="0" applyFont="1" applyFill="1" applyBorder="1" applyAlignment="1">
      <alignment horizontal="center" vertical="center"/>
    </xf>
    <xf numFmtId="0" fontId="19" fillId="7" borderId="13" xfId="0" applyFont="1" applyFill="1" applyBorder="1"/>
    <xf numFmtId="0" fontId="4" fillId="7" borderId="0" xfId="0" applyFont="1" applyFill="1" applyAlignment="1">
      <alignment horizontal="center"/>
    </xf>
    <xf numFmtId="0" fontId="9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19" fillId="0" borderId="0" xfId="0" applyFont="1"/>
    <xf numFmtId="0" fontId="10" fillId="7" borderId="0" xfId="0" applyFont="1" applyFill="1"/>
    <xf numFmtId="0" fontId="11" fillId="7" borderId="6" xfId="0" applyFont="1" applyFill="1" applyBorder="1" applyAlignment="1">
      <alignment horizontal="center"/>
    </xf>
    <xf numFmtId="8" fontId="11" fillId="7" borderId="5" xfId="0" applyNumberFormat="1" applyFont="1" applyFill="1" applyBorder="1"/>
    <xf numFmtId="0" fontId="0" fillId="10" borderId="2" xfId="0" applyFill="1" applyBorder="1" applyAlignment="1" applyProtection="1">
      <alignment horizontal="center"/>
      <protection locked="0"/>
    </xf>
    <xf numFmtId="0" fontId="7" fillId="7" borderId="21" xfId="0" applyFont="1" applyFill="1" applyBorder="1"/>
    <xf numFmtId="0" fontId="4" fillId="0" borderId="22" xfId="0" applyFont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19" fillId="7" borderId="21" xfId="0" applyFont="1" applyFill="1" applyBorder="1"/>
    <xf numFmtId="0" fontId="19" fillId="0" borderId="21" xfId="0" applyFont="1" applyBorder="1"/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7" fillId="7" borderId="27" xfId="0" applyFont="1" applyFill="1" applyBorder="1"/>
    <xf numFmtId="0" fontId="0" fillId="0" borderId="29" xfId="0" applyBorder="1"/>
    <xf numFmtId="0" fontId="4" fillId="7" borderId="30" xfId="0" applyFont="1" applyFill="1" applyBorder="1" applyAlignment="1">
      <alignment horizontal="center"/>
    </xf>
    <xf numFmtId="8" fontId="7" fillId="0" borderId="31" xfId="0" applyNumberFormat="1" applyFont="1" applyBorder="1"/>
    <xf numFmtId="0" fontId="25" fillId="0" borderId="31" xfId="0" applyFont="1" applyBorder="1"/>
    <xf numFmtId="0" fontId="9" fillId="0" borderId="31" xfId="0" applyFont="1" applyBorder="1"/>
    <xf numFmtId="8" fontId="11" fillId="0" borderId="31" xfId="0" applyNumberFormat="1" applyFont="1" applyBorder="1"/>
    <xf numFmtId="0" fontId="0" fillId="7" borderId="12" xfId="0" applyFill="1" applyBorder="1"/>
    <xf numFmtId="8" fontId="7" fillId="0" borderId="33" xfId="0" applyNumberFormat="1" applyFont="1" applyBorder="1"/>
    <xf numFmtId="0" fontId="25" fillId="0" borderId="32" xfId="0" applyFont="1" applyBorder="1"/>
    <xf numFmtId="0" fontId="23" fillId="7" borderId="11" xfId="0" applyFont="1" applyFill="1" applyBorder="1" applyAlignment="1" applyProtection="1">
      <alignment horizontal="center" vertical="center" wrapText="1"/>
      <protection locked="0"/>
    </xf>
    <xf numFmtId="0" fontId="12" fillId="12" borderId="34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 applyProtection="1">
      <alignment horizontal="center" vertical="center" wrapText="1"/>
      <protection locked="0"/>
    </xf>
    <xf numFmtId="0" fontId="23" fillId="10" borderId="7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center" vertical="center"/>
    </xf>
    <xf numFmtId="0" fontId="48" fillId="5" borderId="7" xfId="0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left"/>
    </xf>
    <xf numFmtId="0" fontId="11" fillId="7" borderId="6" xfId="0" applyFont="1" applyFill="1" applyBorder="1"/>
    <xf numFmtId="0" fontId="11" fillId="7" borderId="4" xfId="0" applyFont="1" applyFill="1" applyBorder="1"/>
    <xf numFmtId="0" fontId="11" fillId="7" borderId="5" xfId="0" applyFont="1" applyFill="1" applyBorder="1"/>
    <xf numFmtId="0" fontId="48" fillId="3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48" fillId="6" borderId="3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61" fillId="12" borderId="3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0" xfId="7" applyFont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/>
      <protection locked="0"/>
    </xf>
    <xf numFmtId="0" fontId="4" fillId="10" borderId="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7" borderId="34" xfId="0" applyFill="1" applyBorder="1" applyAlignment="1" applyProtection="1">
      <alignment horizontal="center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8" fillId="0" borderId="0" xfId="0" applyFont="1" applyProtection="1">
      <protection locked="0"/>
    </xf>
    <xf numFmtId="0" fontId="3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1" fillId="7" borderId="5" xfId="0" applyFont="1" applyFill="1" applyBorder="1" applyAlignment="1" applyProtection="1">
      <alignment horizontal="center"/>
      <protection locked="0"/>
    </xf>
    <xf numFmtId="0" fontId="0" fillId="7" borderId="28" xfId="0" applyFill="1" applyBorder="1"/>
    <xf numFmtId="0" fontId="0" fillId="7" borderId="25" xfId="0" applyFill="1" applyBorder="1"/>
    <xf numFmtId="0" fontId="12" fillId="12" borderId="14" xfId="0" applyFont="1" applyFill="1" applyBorder="1" applyAlignment="1">
      <alignment horizontal="center" vertical="center"/>
    </xf>
    <xf numFmtId="0" fontId="11" fillId="10" borderId="7" xfId="0" applyFont="1" applyFill="1" applyBorder="1" applyAlignment="1" applyProtection="1">
      <alignment horizontal="center"/>
      <protection locked="0"/>
    </xf>
    <xf numFmtId="0" fontId="11" fillId="10" borderId="5" xfId="0" applyFont="1" applyFill="1" applyBorder="1" applyAlignment="1" applyProtection="1">
      <alignment horizontal="center"/>
      <protection locked="0"/>
    </xf>
    <xf numFmtId="0" fontId="11" fillId="10" borderId="7" xfId="0" applyFont="1" applyFill="1" applyBorder="1" applyProtection="1">
      <protection locked="0"/>
    </xf>
    <xf numFmtId="0" fontId="11" fillId="10" borderId="7" xfId="0" applyFont="1" applyFill="1" applyBorder="1" applyAlignment="1" applyProtection="1">
      <alignment horizontal="left" wrapText="1"/>
      <protection locked="0"/>
    </xf>
    <xf numFmtId="0" fontId="11" fillId="7" borderId="7" xfId="0" applyFont="1" applyFill="1" applyBorder="1" applyProtection="1">
      <protection locked="0"/>
    </xf>
    <xf numFmtId="0" fontId="11" fillId="7" borderId="7" xfId="0" applyFont="1" applyFill="1" applyBorder="1" applyAlignment="1" applyProtection="1">
      <alignment horizontal="left" wrapText="1"/>
      <protection locked="0"/>
    </xf>
    <xf numFmtId="0" fontId="11" fillId="10" borderId="6" xfId="0" applyFont="1" applyFill="1" applyBorder="1" applyProtection="1">
      <protection locked="0"/>
    </xf>
    <xf numFmtId="0" fontId="11" fillId="7" borderId="5" xfId="0" applyFont="1" applyFill="1" applyBorder="1" applyProtection="1">
      <protection locked="0"/>
    </xf>
    <xf numFmtId="0" fontId="11" fillId="10" borderId="6" xfId="0" applyFont="1" applyFill="1" applyBorder="1" applyAlignment="1" applyProtection="1">
      <alignment horizontal="center"/>
      <protection locked="0"/>
    </xf>
    <xf numFmtId="0" fontId="11" fillId="10" borderId="4" xfId="0" applyFont="1" applyFill="1" applyBorder="1" applyAlignment="1" applyProtection="1">
      <alignment horizontal="center"/>
      <protection locked="0"/>
    </xf>
    <xf numFmtId="0" fontId="11" fillId="0" borderId="7" xfId="0" applyFont="1" applyBorder="1" applyProtection="1">
      <protection locked="0"/>
    </xf>
    <xf numFmtId="0" fontId="11" fillId="10" borderId="5" xfId="0" applyFont="1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35" fillId="14" borderId="0" xfId="0" applyFont="1" applyFill="1" applyAlignment="1">
      <alignment horizontal="center" vertical="top" wrapText="1"/>
    </xf>
    <xf numFmtId="0" fontId="10" fillId="12" borderId="6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10" borderId="6" xfId="0" applyFont="1" applyFill="1" applyBorder="1" applyAlignment="1" applyProtection="1">
      <alignment horizontal="center"/>
      <protection locked="0"/>
    </xf>
    <xf numFmtId="0" fontId="11" fillId="10" borderId="4" xfId="0" applyFont="1" applyFill="1" applyBorder="1" applyAlignment="1" applyProtection="1">
      <alignment horizontal="center"/>
      <protection locked="0"/>
    </xf>
    <xf numFmtId="0" fontId="11" fillId="10" borderId="5" xfId="0" applyFont="1" applyFill="1" applyBorder="1" applyAlignment="1" applyProtection="1">
      <alignment horizontal="center"/>
      <protection locked="0"/>
    </xf>
    <xf numFmtId="0" fontId="64" fillId="0" borderId="6" xfId="0" applyFont="1" applyBorder="1" applyAlignment="1" applyProtection="1">
      <alignment horizontal="center"/>
      <protection locked="0"/>
    </xf>
    <xf numFmtId="0" fontId="64" fillId="0" borderId="4" xfId="0" applyFont="1" applyBorder="1" applyAlignment="1" applyProtection="1">
      <alignment horizontal="center"/>
      <protection locked="0"/>
    </xf>
    <xf numFmtId="0" fontId="64" fillId="0" borderId="5" xfId="0" applyFont="1" applyBorder="1" applyAlignment="1" applyProtection="1">
      <alignment horizontal="center"/>
      <protection locked="0"/>
    </xf>
    <xf numFmtId="0" fontId="64" fillId="10" borderId="6" xfId="0" applyFont="1" applyFill="1" applyBorder="1" applyAlignment="1" applyProtection="1">
      <alignment horizontal="center"/>
      <protection locked="0"/>
    </xf>
    <xf numFmtId="0" fontId="64" fillId="10" borderId="4" xfId="0" applyFont="1" applyFill="1" applyBorder="1" applyAlignment="1" applyProtection="1">
      <alignment horizontal="center"/>
      <protection locked="0"/>
    </xf>
    <xf numFmtId="0" fontId="64" fillId="10" borderId="5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39" fillId="7" borderId="7" xfId="0" applyFont="1" applyFill="1" applyBorder="1" applyAlignment="1" applyProtection="1">
      <alignment horizontal="center" vertical="center"/>
      <protection locked="0"/>
    </xf>
    <xf numFmtId="49" fontId="56" fillId="7" borderId="7" xfId="0" applyNumberFormat="1" applyFont="1" applyFill="1" applyBorder="1" applyAlignment="1">
      <alignment horizontal="left" vertical="center"/>
    </xf>
    <xf numFmtId="0" fontId="41" fillId="7" borderId="7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5" fillId="0" borderId="6" xfId="7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37" fillId="0" borderId="0" xfId="7" applyFont="1" applyAlignment="1" applyProtection="1">
      <alignment horizontal="center"/>
      <protection locked="0"/>
    </xf>
    <xf numFmtId="0" fontId="65" fillId="2" borderId="11" xfId="0" applyFont="1" applyFill="1" applyBorder="1" applyAlignment="1">
      <alignment horizontal="center" vertical="center"/>
    </xf>
    <xf numFmtId="0" fontId="65" fillId="2" borderId="13" xfId="0" applyFont="1" applyFill="1" applyBorder="1" applyAlignment="1">
      <alignment horizontal="center" vertical="center"/>
    </xf>
    <xf numFmtId="0" fontId="65" fillId="2" borderId="12" xfId="0" applyFont="1" applyFill="1" applyBorder="1" applyAlignment="1">
      <alignment horizontal="center" vertical="center"/>
    </xf>
    <xf numFmtId="0" fontId="65" fillId="2" borderId="8" xfId="0" applyFont="1" applyFill="1" applyBorder="1" applyAlignment="1">
      <alignment horizontal="center" vertical="center"/>
    </xf>
    <xf numFmtId="0" fontId="65" fillId="2" borderId="0" xfId="0" applyFont="1" applyFill="1" applyAlignment="1">
      <alignment horizontal="center" vertical="center"/>
    </xf>
    <xf numFmtId="0" fontId="65" fillId="2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50" fillId="7" borderId="6" xfId="0" applyNumberFormat="1" applyFont="1" applyFill="1" applyBorder="1" applyAlignment="1">
      <alignment horizontal="center" vertical="center"/>
    </xf>
    <xf numFmtId="49" fontId="50" fillId="7" borderId="4" xfId="0" applyNumberFormat="1" applyFont="1" applyFill="1" applyBorder="1" applyAlignment="1">
      <alignment horizontal="center" vertical="center"/>
    </xf>
    <xf numFmtId="49" fontId="50" fillId="7" borderId="5" xfId="0" applyNumberFormat="1" applyFont="1" applyFill="1" applyBorder="1" applyAlignment="1">
      <alignment horizontal="center" vertical="center"/>
    </xf>
    <xf numFmtId="164" fontId="51" fillId="7" borderId="6" xfId="0" applyNumberFormat="1" applyFont="1" applyFill="1" applyBorder="1" applyAlignment="1">
      <alignment horizontal="center" vertical="center"/>
    </xf>
    <xf numFmtId="164" fontId="51" fillId="7" borderId="4" xfId="0" applyNumberFormat="1" applyFont="1" applyFill="1" applyBorder="1" applyAlignment="1">
      <alignment horizontal="center" vertical="center"/>
    </xf>
    <xf numFmtId="164" fontId="51" fillId="7" borderId="5" xfId="0" applyNumberFormat="1" applyFont="1" applyFill="1" applyBorder="1" applyAlignment="1">
      <alignment horizontal="center" vertical="center"/>
    </xf>
    <xf numFmtId="0" fontId="51" fillId="7" borderId="6" xfId="0" applyFont="1" applyFill="1" applyBorder="1" applyAlignment="1">
      <alignment horizontal="center" vertical="center"/>
    </xf>
    <xf numFmtId="0" fontId="51" fillId="7" borderId="4" xfId="0" applyFont="1" applyFill="1" applyBorder="1" applyAlignment="1">
      <alignment horizontal="center" vertical="center"/>
    </xf>
    <xf numFmtId="0" fontId="51" fillId="7" borderId="5" xfId="0" applyFont="1" applyFill="1" applyBorder="1" applyAlignment="1">
      <alignment horizontal="center" vertical="center"/>
    </xf>
    <xf numFmtId="165" fontId="7" fillId="2" borderId="19" xfId="0" applyNumberFormat="1" applyFont="1" applyFill="1" applyBorder="1" applyAlignment="1">
      <alignment horizontal="right"/>
    </xf>
    <xf numFmtId="8" fontId="7" fillId="2" borderId="19" xfId="0" applyNumberFormat="1" applyFont="1" applyFill="1" applyBorder="1" applyAlignment="1">
      <alignment horizontal="right"/>
    </xf>
    <xf numFmtId="8" fontId="7" fillId="2" borderId="20" xfId="0" applyNumberFormat="1" applyFont="1" applyFill="1" applyBorder="1" applyAlignment="1">
      <alignment horizontal="right"/>
    </xf>
    <xf numFmtId="0" fontId="8" fillId="12" borderId="0" xfId="0" applyFont="1" applyFill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53" fillId="12" borderId="0" xfId="0" applyFont="1" applyFill="1" applyAlignment="1">
      <alignment horizontal="center" vertical="center"/>
    </xf>
    <xf numFmtId="0" fontId="53" fillId="12" borderId="1" xfId="0" applyFont="1" applyFill="1" applyBorder="1" applyAlignment="1">
      <alignment horizontal="center" vertical="center"/>
    </xf>
    <xf numFmtId="0" fontId="52" fillId="12" borderId="0" xfId="0" applyFont="1" applyFill="1" applyAlignment="1">
      <alignment horizontal="center" vertical="center"/>
    </xf>
    <xf numFmtId="8" fontId="7" fillId="7" borderId="6" xfId="0" applyNumberFormat="1" applyFont="1" applyFill="1" applyBorder="1" applyAlignment="1">
      <alignment horizontal="right"/>
    </xf>
    <xf numFmtId="8" fontId="7" fillId="7" borderId="4" xfId="0" applyNumberFormat="1" applyFont="1" applyFill="1" applyBorder="1" applyAlignment="1">
      <alignment horizontal="right"/>
    </xf>
    <xf numFmtId="8" fontId="7" fillId="7" borderId="5" xfId="0" applyNumberFormat="1" applyFont="1" applyFill="1" applyBorder="1" applyAlignment="1">
      <alignment horizontal="right"/>
    </xf>
    <xf numFmtId="8" fontId="7" fillId="0" borderId="6" xfId="0" applyNumberFormat="1" applyFont="1" applyBorder="1" applyAlignment="1">
      <alignment horizontal="right"/>
    </xf>
    <xf numFmtId="8" fontId="7" fillId="0" borderId="4" xfId="0" applyNumberFormat="1" applyFont="1" applyBorder="1" applyAlignment="1">
      <alignment horizontal="right"/>
    </xf>
    <xf numFmtId="8" fontId="7" fillId="0" borderId="5" xfId="0" applyNumberFormat="1" applyFont="1" applyBorder="1" applyAlignment="1">
      <alignment horizontal="right"/>
    </xf>
    <xf numFmtId="0" fontId="22" fillId="0" borderId="7" xfId="0" applyFont="1" applyBorder="1" applyAlignment="1" applyProtection="1">
      <alignment horizontal="center" vertical="center"/>
      <protection locked="0"/>
    </xf>
    <xf numFmtId="0" fontId="11" fillId="13" borderId="6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10" fillId="8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9" fillId="7" borderId="7" xfId="0" applyFont="1" applyFill="1" applyBorder="1" applyAlignment="1" applyProtection="1">
      <alignment horizontal="center" vertical="center" wrapText="1"/>
      <protection locked="0"/>
    </xf>
    <xf numFmtId="0" fontId="39" fillId="7" borderId="6" xfId="0" applyFont="1" applyFill="1" applyBorder="1" applyAlignment="1" applyProtection="1">
      <alignment horizontal="center" vertical="center"/>
      <protection locked="0"/>
    </xf>
    <xf numFmtId="0" fontId="39" fillId="7" borderId="5" xfId="0" applyFont="1" applyFill="1" applyBorder="1" applyAlignment="1" applyProtection="1">
      <alignment horizontal="center" vertical="center"/>
      <protection locked="0"/>
    </xf>
    <xf numFmtId="14" fontId="22" fillId="0" borderId="6" xfId="0" applyNumberFormat="1" applyFont="1" applyBorder="1" applyAlignment="1" applyProtection="1">
      <alignment horizontal="center" vertical="center"/>
      <protection locked="0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14" fontId="22" fillId="0" borderId="5" xfId="0" applyNumberFormat="1" applyFont="1" applyBorder="1" applyAlignment="1" applyProtection="1">
      <alignment horizontal="center" vertical="center"/>
      <protection locked="0"/>
    </xf>
    <xf numFmtId="0" fontId="46" fillId="0" borderId="6" xfId="0" applyFont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46" fillId="0" borderId="5" xfId="0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0" fontId="11" fillId="7" borderId="6" xfId="0" applyFont="1" applyFill="1" applyBorder="1"/>
    <xf numFmtId="0" fontId="11" fillId="7" borderId="4" xfId="0" applyFont="1" applyFill="1" applyBorder="1"/>
    <xf numFmtId="0" fontId="11" fillId="7" borderId="5" xfId="0" applyFont="1" applyFill="1" applyBorder="1"/>
    <xf numFmtId="0" fontId="11" fillId="7" borderId="6" xfId="0" applyFont="1" applyFill="1" applyBorder="1" applyAlignment="1">
      <alignment horizontal="left" vertical="top"/>
    </xf>
    <xf numFmtId="0" fontId="11" fillId="7" borderId="4" xfId="0" applyFont="1" applyFill="1" applyBorder="1" applyAlignment="1">
      <alignment horizontal="left" vertical="top"/>
    </xf>
    <xf numFmtId="0" fontId="50" fillId="0" borderId="7" xfId="0" applyFont="1" applyBorder="1" applyAlignment="1">
      <alignment horizontal="center"/>
    </xf>
    <xf numFmtId="0" fontId="11" fillId="7" borderId="6" xfId="0" applyFont="1" applyFill="1" applyBorder="1" applyAlignment="1">
      <alignment horizontal="left"/>
    </xf>
    <xf numFmtId="0" fontId="11" fillId="7" borderId="4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left"/>
    </xf>
    <xf numFmtId="0" fontId="49" fillId="7" borderId="7" xfId="0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8" fontId="9" fillId="2" borderId="15" xfId="0" applyNumberFormat="1" applyFont="1" applyFill="1" applyBorder="1" applyAlignment="1">
      <alignment horizontal="right"/>
    </xf>
    <xf numFmtId="8" fontId="9" fillId="2" borderId="17" xfId="0" applyNumberFormat="1" applyFont="1" applyFill="1" applyBorder="1" applyAlignment="1">
      <alignment horizontal="right"/>
    </xf>
    <xf numFmtId="0" fontId="7" fillId="7" borderId="6" xfId="0" applyFont="1" applyFill="1" applyBorder="1" applyAlignment="1">
      <alignment horizontal="left"/>
    </xf>
    <xf numFmtId="0" fontId="7" fillId="7" borderId="4" xfId="0" applyFont="1" applyFill="1" applyBorder="1" applyAlignment="1">
      <alignment horizontal="left"/>
    </xf>
    <xf numFmtId="0" fontId="7" fillId="7" borderId="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2" borderId="6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41" fillId="2" borderId="6" xfId="0" applyFont="1" applyFill="1" applyBorder="1" applyAlignment="1">
      <alignment horizontal="left" vertical="center"/>
    </xf>
    <xf numFmtId="0" fontId="41" fillId="2" borderId="4" xfId="0" applyFont="1" applyFill="1" applyBorder="1" applyAlignment="1">
      <alignment horizontal="left" vertical="center"/>
    </xf>
    <xf numFmtId="0" fontId="41" fillId="2" borderId="5" xfId="0" applyFont="1" applyFill="1" applyBorder="1" applyAlignment="1">
      <alignment horizontal="left" vertical="center"/>
    </xf>
    <xf numFmtId="165" fontId="56" fillId="7" borderId="6" xfId="0" applyNumberFormat="1" applyFont="1" applyFill="1" applyBorder="1" applyAlignment="1">
      <alignment horizontal="left" vertical="center"/>
    </xf>
    <xf numFmtId="165" fontId="56" fillId="7" borderId="4" xfId="0" applyNumberFormat="1" applyFont="1" applyFill="1" applyBorder="1" applyAlignment="1">
      <alignment horizontal="left" vertical="center"/>
    </xf>
    <xf numFmtId="165" fontId="56" fillId="7" borderId="5" xfId="0" applyNumberFormat="1" applyFont="1" applyFill="1" applyBorder="1" applyAlignment="1">
      <alignment horizontal="left" vertical="center"/>
    </xf>
    <xf numFmtId="0" fontId="30" fillId="11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3" fillId="7" borderId="7" xfId="0" applyFont="1" applyFill="1" applyBorder="1" applyAlignment="1">
      <alignment horizontal="left" vertical="center"/>
    </xf>
    <xf numFmtId="0" fontId="43" fillId="7" borderId="9" xfId="0" applyFont="1" applyFill="1" applyBorder="1" applyAlignment="1">
      <alignment horizontal="left" vertical="center"/>
    </xf>
    <xf numFmtId="0" fontId="41" fillId="7" borderId="0" xfId="0" applyFont="1" applyFill="1" applyAlignment="1">
      <alignment horizontal="center" vertical="center"/>
    </xf>
    <xf numFmtId="165" fontId="43" fillId="2" borderId="6" xfId="0" applyNumberFormat="1" applyFont="1" applyFill="1" applyBorder="1" applyAlignment="1">
      <alignment horizontal="left" vertical="center"/>
    </xf>
    <xf numFmtId="165" fontId="43" fillId="2" borderId="4" xfId="0" applyNumberFormat="1" applyFont="1" applyFill="1" applyBorder="1" applyAlignment="1">
      <alignment horizontal="left" vertical="center"/>
    </xf>
    <xf numFmtId="165" fontId="43" fillId="2" borderId="5" xfId="0" applyNumberFormat="1" applyFont="1" applyFill="1" applyBorder="1" applyAlignment="1">
      <alignment horizontal="left" vertical="center"/>
    </xf>
    <xf numFmtId="0" fontId="41" fillId="7" borderId="6" xfId="0" applyFont="1" applyFill="1" applyBorder="1" applyAlignment="1">
      <alignment horizontal="left" vertical="center"/>
    </xf>
    <xf numFmtId="0" fontId="41" fillId="7" borderId="4" xfId="0" applyFont="1" applyFill="1" applyBorder="1" applyAlignment="1">
      <alignment horizontal="left" vertical="center"/>
    </xf>
    <xf numFmtId="0" fontId="41" fillId="7" borderId="5" xfId="0" applyFont="1" applyFill="1" applyBorder="1" applyAlignment="1">
      <alignment horizontal="left" vertical="center"/>
    </xf>
    <xf numFmtId="0" fontId="41" fillId="7" borderId="9" xfId="0" applyFont="1" applyFill="1" applyBorder="1" applyAlignment="1">
      <alignment horizontal="left" vertical="center"/>
    </xf>
    <xf numFmtId="165" fontId="55" fillId="7" borderId="7" xfId="0" applyNumberFormat="1" applyFont="1" applyFill="1" applyBorder="1" applyAlignment="1">
      <alignment horizontal="left" vertical="center"/>
    </xf>
    <xf numFmtId="0" fontId="55" fillId="7" borderId="7" xfId="0" applyFont="1" applyFill="1" applyBorder="1" applyAlignment="1">
      <alignment horizontal="left" vertical="center"/>
    </xf>
    <xf numFmtId="0" fontId="9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" fillId="13" borderId="7" xfId="0" applyFont="1" applyFill="1" applyBorder="1" applyAlignment="1">
      <alignment horizontal="left"/>
    </xf>
    <xf numFmtId="0" fontId="30" fillId="11" borderId="0" xfId="0" applyFont="1" applyFill="1" applyAlignment="1">
      <alignment horizontal="center" wrapText="1"/>
    </xf>
    <xf numFmtId="0" fontId="48" fillId="3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48" fillId="6" borderId="3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48" fillId="5" borderId="7" xfId="0" applyFont="1" applyFill="1" applyBorder="1" applyAlignment="1">
      <alignment horizontal="center" vertical="center"/>
    </xf>
    <xf numFmtId="0" fontId="54" fillId="7" borderId="7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center" vertical="center"/>
    </xf>
    <xf numFmtId="0" fontId="47" fillId="12" borderId="1" xfId="0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  <cellStyle name="Normal 2" xfId="8" xr:uid="{00000000-0005-0000-0000-000037000000}"/>
    <cellStyle name="Normal 2 2" xfId="9" xr:uid="{00000000-0005-0000-0000-000002000000}"/>
  </cellStyles>
  <dxfs count="0"/>
  <tableStyles count="0" defaultTableStyle="TableStyleMedium2" defaultPivotStyle="PivotStyleLight16"/>
  <colors>
    <mruColors>
      <color rgb="FF003399"/>
      <color rgb="FFFF3399"/>
      <color rgb="FFCC3300"/>
      <color rgb="FFFF66CC"/>
      <color rgb="FF00FF00"/>
      <color rgb="FF9933FF"/>
      <color rgb="FF66CCFF"/>
      <color rgb="FF99FF99"/>
      <color rgb="FFFFFF66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90"/>
  <sheetViews>
    <sheetView tabSelected="1" zoomScale="80" zoomScaleNormal="80" zoomScalePageLayoutView="125" workbookViewId="0">
      <selection activeCell="G162" sqref="G162"/>
    </sheetView>
  </sheetViews>
  <sheetFormatPr defaultColWidth="8.85546875" defaultRowHeight="15" x14ac:dyDescent="0.25"/>
  <cols>
    <col min="1" max="1" width="16.85546875" style="105" customWidth="1"/>
    <col min="2" max="2" width="15.7109375" style="105" customWidth="1"/>
    <col min="3" max="3" width="17.7109375" style="105" customWidth="1"/>
    <col min="4" max="4" width="30.28515625" style="105" customWidth="1"/>
    <col min="5" max="5" width="24.7109375" style="105" customWidth="1"/>
    <col min="6" max="6" width="4.5703125" style="105" customWidth="1"/>
    <col min="7" max="7" width="11.28515625" style="105" customWidth="1"/>
    <col min="8" max="8" width="16.7109375" style="105" customWidth="1"/>
    <col min="9" max="9" width="20.5703125" style="105" customWidth="1"/>
    <col min="10" max="10" width="0.28515625" style="105" hidden="1" customWidth="1"/>
    <col min="11" max="11" width="6.42578125" style="105" customWidth="1"/>
    <col min="12" max="12" width="11.85546875" style="105" customWidth="1"/>
    <col min="13" max="13" width="23.42578125" style="105" customWidth="1"/>
    <col min="14" max="14" width="11.5703125" style="105" customWidth="1"/>
    <col min="15" max="15" width="11.85546875" style="105" customWidth="1"/>
    <col min="16" max="16" width="11.7109375" style="105" customWidth="1"/>
    <col min="17" max="16384" width="8.85546875" style="105"/>
  </cols>
  <sheetData>
    <row r="1" spans="1:17" ht="15" customHeight="1" x14ac:dyDescent="0.25">
      <c r="A1" s="208" t="s">
        <v>81</v>
      </c>
      <c r="B1" s="208"/>
      <c r="C1" s="208"/>
      <c r="D1" s="208"/>
      <c r="E1" s="208"/>
      <c r="F1" s="104"/>
      <c r="G1" s="210" t="s">
        <v>82</v>
      </c>
      <c r="H1" s="210"/>
      <c r="I1" s="210"/>
      <c r="J1" s="210"/>
      <c r="K1" s="210"/>
      <c r="L1" s="210"/>
      <c r="M1" s="210"/>
      <c r="N1" s="210"/>
      <c r="O1"/>
      <c r="P1"/>
      <c r="Q1"/>
    </row>
    <row r="2" spans="1:17" ht="15" customHeight="1" x14ac:dyDescent="0.25">
      <c r="A2" s="208"/>
      <c r="B2" s="208"/>
      <c r="C2" s="208"/>
      <c r="D2" s="208"/>
      <c r="E2" s="208"/>
      <c r="F2" s="104"/>
      <c r="G2" s="210"/>
      <c r="H2" s="210"/>
      <c r="I2" s="210"/>
      <c r="J2" s="210"/>
      <c r="K2" s="210"/>
      <c r="L2" s="210"/>
      <c r="M2" s="210"/>
      <c r="N2" s="210"/>
      <c r="O2"/>
      <c r="P2"/>
      <c r="Q2"/>
    </row>
    <row r="3" spans="1:17" ht="16.5" customHeight="1" x14ac:dyDescent="0.25">
      <c r="A3" s="209"/>
      <c r="B3" s="209"/>
      <c r="C3" s="209"/>
      <c r="D3" s="209"/>
      <c r="E3" s="209"/>
      <c r="F3" s="104"/>
      <c r="G3" s="14" t="s">
        <v>45</v>
      </c>
      <c r="H3" s="222" t="s">
        <v>46</v>
      </c>
      <c r="I3" s="222"/>
      <c r="J3" s="222"/>
      <c r="K3" s="28"/>
      <c r="L3" s="14" t="s">
        <v>47</v>
      </c>
      <c r="M3" s="222" t="s">
        <v>48</v>
      </c>
      <c r="N3" s="222"/>
      <c r="O3"/>
      <c r="P3"/>
      <c r="Q3"/>
    </row>
    <row r="4" spans="1:17" ht="21" customHeight="1" x14ac:dyDescent="0.35">
      <c r="A4" s="172" t="s">
        <v>0</v>
      </c>
      <c r="B4" s="172"/>
      <c r="C4" s="217"/>
      <c r="D4" s="217"/>
      <c r="E4" s="217"/>
      <c r="F4" s="8"/>
      <c r="G4" s="14"/>
      <c r="H4" s="87"/>
      <c r="I4" s="87"/>
      <c r="J4" s="87"/>
      <c r="K4" s="28"/>
      <c r="L4" s="14"/>
      <c r="M4" s="87"/>
      <c r="N4" s="87"/>
      <c r="O4"/>
      <c r="P4"/>
      <c r="Q4"/>
    </row>
    <row r="5" spans="1:17" ht="21" customHeight="1" x14ac:dyDescent="0.35">
      <c r="A5" s="224" t="s">
        <v>57</v>
      </c>
      <c r="B5" s="225"/>
      <c r="C5" s="178"/>
      <c r="D5" s="179"/>
      <c r="E5" s="180"/>
      <c r="F5" s="8"/>
      <c r="G5" s="15">
        <v>1</v>
      </c>
      <c r="H5" s="185" t="s">
        <v>40</v>
      </c>
      <c r="I5" s="185"/>
      <c r="J5" s="185"/>
      <c r="K5" s="28"/>
      <c r="L5" s="15">
        <v>1</v>
      </c>
      <c r="M5" s="185" t="s">
        <v>39</v>
      </c>
      <c r="N5" s="185"/>
      <c r="O5"/>
      <c r="P5"/>
      <c r="Q5"/>
    </row>
    <row r="6" spans="1:17" ht="21" customHeight="1" x14ac:dyDescent="0.35">
      <c r="A6" s="224" t="s">
        <v>79</v>
      </c>
      <c r="B6" s="225"/>
      <c r="C6" s="178"/>
      <c r="D6" s="179"/>
      <c r="E6" s="180"/>
      <c r="F6" s="8"/>
      <c r="G6" s="175">
        <v>2</v>
      </c>
      <c r="H6" s="176" t="s">
        <v>41</v>
      </c>
      <c r="I6" s="176"/>
      <c r="J6" s="176"/>
      <c r="K6" s="28"/>
      <c r="L6" s="175">
        <v>2</v>
      </c>
      <c r="M6" s="176" t="s">
        <v>43</v>
      </c>
      <c r="N6" s="176"/>
      <c r="O6"/>
      <c r="P6"/>
      <c r="Q6"/>
    </row>
    <row r="7" spans="1:17" ht="21" customHeight="1" x14ac:dyDescent="0.35">
      <c r="A7" s="224" t="s">
        <v>58</v>
      </c>
      <c r="B7" s="225"/>
      <c r="C7" s="181"/>
      <c r="D7" s="179"/>
      <c r="E7" s="180"/>
      <c r="F7" s="8"/>
      <c r="G7" s="175"/>
      <c r="H7" s="176"/>
      <c r="I7" s="176"/>
      <c r="J7" s="176"/>
      <c r="K7" s="28"/>
      <c r="L7" s="175"/>
      <c r="M7" s="176"/>
      <c r="N7" s="176"/>
      <c r="O7"/>
      <c r="P7"/>
      <c r="Q7"/>
    </row>
    <row r="8" spans="1:17" ht="21" x14ac:dyDescent="0.35">
      <c r="A8" s="172" t="s">
        <v>1</v>
      </c>
      <c r="B8" s="172"/>
      <c r="C8" s="226">
        <v>45214</v>
      </c>
      <c r="D8" s="227"/>
      <c r="E8" s="228"/>
      <c r="F8" s="9"/>
      <c r="G8" s="175"/>
      <c r="H8" s="176"/>
      <c r="I8" s="176"/>
      <c r="J8" s="176"/>
      <c r="K8" s="28"/>
      <c r="L8" s="175"/>
      <c r="M8" s="176"/>
      <c r="N8" s="176"/>
      <c r="O8"/>
      <c r="P8"/>
      <c r="Q8"/>
    </row>
    <row r="9" spans="1:17" ht="34.5" customHeight="1" x14ac:dyDescent="0.35">
      <c r="A9" s="223" t="s">
        <v>59</v>
      </c>
      <c r="B9" s="223"/>
      <c r="C9" s="229" t="s">
        <v>84</v>
      </c>
      <c r="D9" s="230"/>
      <c r="E9" s="231"/>
      <c r="F9" s="9"/>
      <c r="G9" s="177">
        <v>3</v>
      </c>
      <c r="H9" s="182" t="s">
        <v>49</v>
      </c>
      <c r="I9" s="182"/>
      <c r="J9" s="182"/>
      <c r="K9" s="28"/>
      <c r="L9" s="177">
        <v>3</v>
      </c>
      <c r="M9" s="182" t="s">
        <v>50</v>
      </c>
      <c r="N9" s="182"/>
      <c r="O9"/>
      <c r="P9"/>
      <c r="Q9"/>
    </row>
    <row r="10" spans="1:17" ht="30.75" customHeight="1" x14ac:dyDescent="0.25">
      <c r="A10" s="172" t="s">
        <v>3</v>
      </c>
      <c r="B10" s="172"/>
      <c r="C10" s="232"/>
      <c r="D10" s="233"/>
      <c r="E10" s="234"/>
      <c r="F10" s="10"/>
      <c r="G10" s="177"/>
      <c r="H10" s="182"/>
      <c r="I10" s="182"/>
      <c r="J10" s="182"/>
      <c r="K10" s="28"/>
      <c r="L10" s="177"/>
      <c r="M10" s="182"/>
      <c r="N10" s="182"/>
      <c r="O10"/>
      <c r="P10"/>
      <c r="Q10"/>
    </row>
    <row r="11" spans="1:17" ht="21" customHeight="1" x14ac:dyDescent="0.25">
      <c r="A11" s="186" t="s">
        <v>38</v>
      </c>
      <c r="B11" s="186"/>
      <c r="C11" s="186"/>
      <c r="D11" s="186"/>
      <c r="E11" s="186"/>
      <c r="F11" s="106"/>
      <c r="G11" s="193">
        <v>4</v>
      </c>
      <c r="H11" s="268" t="s">
        <v>51</v>
      </c>
      <c r="I11" s="268"/>
      <c r="J11" s="268"/>
      <c r="K11" s="28"/>
      <c r="L11" s="193">
        <v>4</v>
      </c>
      <c r="M11" s="268" t="s">
        <v>52</v>
      </c>
      <c r="N11" s="268"/>
      <c r="O11"/>
      <c r="P11"/>
      <c r="Q11"/>
    </row>
    <row r="12" spans="1:17" ht="22.5" x14ac:dyDescent="0.25">
      <c r="A12" s="267" t="s">
        <v>35</v>
      </c>
      <c r="B12" s="267"/>
      <c r="C12" s="267"/>
      <c r="D12" s="267"/>
      <c r="E12" s="267"/>
      <c r="F12" s="10"/>
      <c r="G12" s="193"/>
      <c r="H12" s="268"/>
      <c r="I12" s="268"/>
      <c r="J12" s="268"/>
      <c r="K12" s="28"/>
      <c r="L12" s="193"/>
      <c r="M12" s="268"/>
      <c r="N12" s="268"/>
      <c r="O12"/>
      <c r="P12"/>
      <c r="Q12"/>
    </row>
    <row r="13" spans="1:17" ht="34.5" customHeight="1" x14ac:dyDescent="0.25">
      <c r="A13" s="140" t="s">
        <v>5</v>
      </c>
      <c r="B13" s="84" t="s">
        <v>4</v>
      </c>
      <c r="C13" s="84" t="s">
        <v>7</v>
      </c>
      <c r="D13" s="102" t="s">
        <v>75</v>
      </c>
      <c r="E13" s="29" t="s">
        <v>76</v>
      </c>
      <c r="F13" s="107"/>
      <c r="G13" s="193"/>
      <c r="H13" s="268"/>
      <c r="I13" s="268"/>
      <c r="J13" s="268"/>
      <c r="K13" s="28"/>
      <c r="L13" s="193"/>
      <c r="M13" s="268"/>
      <c r="N13" s="268"/>
      <c r="O13"/>
      <c r="P13"/>
      <c r="Q13"/>
    </row>
    <row r="14" spans="1:17" ht="29.25" customHeight="1" x14ac:dyDescent="0.25">
      <c r="A14" s="108"/>
      <c r="B14" s="108"/>
      <c r="C14" s="108"/>
      <c r="D14" s="109"/>
      <c r="E14" s="7"/>
      <c r="F14" s="110"/>
      <c r="G14" s="183">
        <v>5</v>
      </c>
      <c r="H14" s="184" t="s">
        <v>54</v>
      </c>
      <c r="I14" s="184"/>
      <c r="J14" s="184"/>
      <c r="K14" s="28"/>
      <c r="L14" s="183">
        <v>5</v>
      </c>
      <c r="M14" s="184" t="s">
        <v>53</v>
      </c>
      <c r="N14" s="184"/>
      <c r="O14"/>
      <c r="P14"/>
      <c r="Q14"/>
    </row>
    <row r="15" spans="1:17" ht="15" customHeight="1" x14ac:dyDescent="0.25">
      <c r="A15" s="111"/>
      <c r="B15" s="111"/>
      <c r="C15" s="112"/>
      <c r="D15" s="113"/>
      <c r="E15" s="3"/>
      <c r="G15" s="183"/>
      <c r="H15" s="184"/>
      <c r="I15" s="184"/>
      <c r="J15" s="184"/>
      <c r="K15" s="28"/>
      <c r="L15" s="183"/>
      <c r="M15" s="184"/>
      <c r="N15" s="184"/>
      <c r="O15"/>
      <c r="P15"/>
      <c r="Q15"/>
    </row>
    <row r="16" spans="1:17" ht="15" customHeight="1" x14ac:dyDescent="0.25">
      <c r="A16" s="108"/>
      <c r="B16" s="108"/>
      <c r="C16" s="108"/>
      <c r="D16" s="109"/>
      <c r="E16" s="7"/>
      <c r="G16" s="183"/>
      <c r="H16" s="184"/>
      <c r="I16" s="184"/>
      <c r="J16" s="184"/>
      <c r="K16" s="28"/>
      <c r="L16" s="183"/>
      <c r="M16" s="184"/>
      <c r="N16" s="184"/>
      <c r="O16"/>
      <c r="P16"/>
      <c r="Q16"/>
    </row>
    <row r="17" spans="1:21" ht="15" customHeight="1" x14ac:dyDescent="0.25">
      <c r="A17" s="111"/>
      <c r="B17" s="111"/>
      <c r="C17" s="112"/>
      <c r="D17" s="113"/>
      <c r="E17" s="3"/>
      <c r="G17" s="281">
        <v>6</v>
      </c>
      <c r="H17" s="221" t="s">
        <v>42</v>
      </c>
      <c r="I17" s="221"/>
      <c r="J17" s="221"/>
      <c r="K17" s="28"/>
      <c r="L17" s="281">
        <v>6</v>
      </c>
      <c r="M17" s="221" t="s">
        <v>44</v>
      </c>
      <c r="N17" s="221"/>
      <c r="O17"/>
      <c r="P17"/>
      <c r="Q17"/>
    </row>
    <row r="18" spans="1:21" ht="15" customHeight="1" x14ac:dyDescent="0.25">
      <c r="A18" s="108"/>
      <c r="B18" s="108"/>
      <c r="C18" s="108"/>
      <c r="D18" s="109"/>
      <c r="E18" s="7"/>
      <c r="G18" s="281"/>
      <c r="H18" s="221"/>
      <c r="I18" s="221"/>
      <c r="J18" s="221"/>
      <c r="K18" s="28"/>
      <c r="L18" s="281"/>
      <c r="M18" s="221"/>
      <c r="N18" s="221"/>
      <c r="O18"/>
      <c r="P18"/>
      <c r="Q18"/>
    </row>
    <row r="19" spans="1:21" ht="15" customHeight="1" x14ac:dyDescent="0.25">
      <c r="A19" s="111"/>
      <c r="B19" s="111"/>
      <c r="C19" s="112"/>
      <c r="D19" s="113"/>
      <c r="E19" s="3"/>
      <c r="G19" s="282"/>
      <c r="H19" s="282"/>
      <c r="I19" s="282"/>
      <c r="J19" s="282"/>
      <c r="K19" s="282"/>
      <c r="L19" s="282"/>
      <c r="M19" s="282"/>
      <c r="N19" s="282"/>
      <c r="O19"/>
      <c r="P19"/>
      <c r="Q19"/>
    </row>
    <row r="20" spans="1:21" x14ac:dyDescent="0.25">
      <c r="A20" s="108"/>
      <c r="B20" s="108"/>
      <c r="C20" s="108"/>
      <c r="D20" s="109"/>
      <c r="E20" s="7"/>
      <c r="G20" s="187" t="s">
        <v>80</v>
      </c>
      <c r="H20" s="188"/>
      <c r="I20" s="188"/>
      <c r="J20" s="188"/>
      <c r="K20" s="188"/>
      <c r="L20" s="188"/>
      <c r="M20" s="189"/>
      <c r="N20" s="43"/>
      <c r="O20"/>
      <c r="P20"/>
      <c r="Q20"/>
    </row>
    <row r="21" spans="1:21" ht="15" customHeight="1" x14ac:dyDescent="0.25">
      <c r="A21" s="111"/>
      <c r="B21" s="111"/>
      <c r="C21" s="112"/>
      <c r="D21" s="113"/>
      <c r="E21" s="3"/>
      <c r="G21" s="190"/>
      <c r="H21" s="191"/>
      <c r="I21" s="191"/>
      <c r="J21" s="191"/>
      <c r="K21" s="191"/>
      <c r="L21" s="191"/>
      <c r="M21" s="192"/>
      <c r="N21" s="43"/>
      <c r="O21"/>
      <c r="P21"/>
      <c r="Q21" s="13"/>
      <c r="R21" s="114"/>
      <c r="S21" s="114"/>
      <c r="T21" s="114"/>
      <c r="U21" s="114"/>
    </row>
    <row r="22" spans="1:21" ht="15" customHeight="1" x14ac:dyDescent="0.25">
      <c r="A22" s="108"/>
      <c r="B22" s="108"/>
      <c r="C22" s="108"/>
      <c r="D22" s="109"/>
      <c r="E22" s="7"/>
      <c r="G22" s="190"/>
      <c r="H22" s="191"/>
      <c r="I22" s="191"/>
      <c r="J22" s="191"/>
      <c r="K22" s="191"/>
      <c r="L22" s="191"/>
      <c r="M22" s="192"/>
      <c r="N22" s="43"/>
      <c r="O22"/>
      <c r="P22"/>
      <c r="Q22" s="16"/>
      <c r="R22" s="115"/>
      <c r="S22" s="115"/>
      <c r="T22" s="115"/>
      <c r="U22" s="115"/>
    </row>
    <row r="23" spans="1:21" ht="15" customHeight="1" x14ac:dyDescent="0.25">
      <c r="A23" s="111"/>
      <c r="B23" s="111"/>
      <c r="C23" s="112"/>
      <c r="D23" s="116"/>
      <c r="E23" s="3"/>
      <c r="G23" s="174" t="s">
        <v>65</v>
      </c>
      <c r="H23" s="174"/>
      <c r="I23" s="174"/>
      <c r="J23" s="45"/>
      <c r="K23" s="173">
        <f>C4</f>
        <v>0</v>
      </c>
      <c r="L23" s="173"/>
      <c r="M23" s="173"/>
      <c r="N23" s="43"/>
      <c r="O23"/>
      <c r="P23"/>
      <c r="Q23" s="17"/>
      <c r="R23" s="117"/>
      <c r="S23" s="118"/>
      <c r="T23" s="119"/>
      <c r="U23" s="119"/>
    </row>
    <row r="24" spans="1:21" ht="15" customHeight="1" x14ac:dyDescent="0.25">
      <c r="A24" s="108"/>
      <c r="B24" s="108"/>
      <c r="C24" s="108"/>
      <c r="D24" s="109"/>
      <c r="E24" s="120"/>
      <c r="G24" s="174" t="s">
        <v>64</v>
      </c>
      <c r="H24" s="174"/>
      <c r="I24" s="174"/>
      <c r="J24" s="45"/>
      <c r="K24" s="269">
        <f>C5</f>
        <v>0</v>
      </c>
      <c r="L24" s="269"/>
      <c r="M24" s="269"/>
      <c r="N24" s="43"/>
      <c r="O24" s="18"/>
      <c r="P24" s="19"/>
      <c r="Q24" s="19"/>
      <c r="R24" s="121"/>
      <c r="S24" s="118"/>
      <c r="T24" s="121"/>
      <c r="U24" s="121"/>
    </row>
    <row r="25" spans="1:21" ht="21" x14ac:dyDescent="0.25">
      <c r="A25" s="111"/>
      <c r="B25" s="111"/>
      <c r="C25" s="112"/>
      <c r="D25" s="122"/>
      <c r="E25" s="3"/>
      <c r="G25" s="278" t="s">
        <v>71</v>
      </c>
      <c r="H25" s="278"/>
      <c r="I25" s="278"/>
      <c r="J25" s="45"/>
      <c r="K25" s="270">
        <f>C6</f>
        <v>0</v>
      </c>
      <c r="L25" s="270"/>
      <c r="M25" s="270"/>
      <c r="N25" s="43"/>
      <c r="O25" s="18"/>
      <c r="P25" s="19"/>
      <c r="Q25" s="19"/>
      <c r="R25" s="121"/>
      <c r="S25" s="118"/>
      <c r="T25" s="121"/>
      <c r="U25" s="121"/>
    </row>
    <row r="26" spans="1:21" ht="21" x14ac:dyDescent="0.25">
      <c r="A26" s="108"/>
      <c r="B26" s="108"/>
      <c r="C26" s="108"/>
      <c r="D26" s="123"/>
      <c r="E26" s="7"/>
      <c r="G26" s="174" t="s">
        <v>66</v>
      </c>
      <c r="H26" s="174"/>
      <c r="I26" s="174"/>
      <c r="J26" s="51"/>
      <c r="K26" s="269">
        <f>C7</f>
        <v>0</v>
      </c>
      <c r="L26" s="269"/>
      <c r="M26" s="269"/>
      <c r="N26" s="43"/>
      <c r="O26" s="18"/>
      <c r="P26" s="19"/>
      <c r="Q26" s="19"/>
      <c r="R26" s="121"/>
      <c r="S26" s="118"/>
      <c r="T26" s="121"/>
      <c r="U26" s="121"/>
    </row>
    <row r="27" spans="1:21" ht="15.75" customHeight="1" x14ac:dyDescent="0.25">
      <c r="A27" s="111"/>
      <c r="B27" s="111"/>
      <c r="C27" s="112"/>
      <c r="D27" s="122"/>
      <c r="E27" s="3"/>
      <c r="G27" s="271"/>
      <c r="H27" s="271"/>
      <c r="I27" s="271"/>
      <c r="J27" s="271"/>
      <c r="K27" s="271"/>
      <c r="L27" s="271"/>
      <c r="M27" s="271"/>
      <c r="N27" s="43"/>
      <c r="O27" s="18"/>
      <c r="P27" s="19"/>
      <c r="Q27" s="19"/>
      <c r="R27" s="121"/>
      <c r="S27" s="118"/>
      <c r="T27" s="121"/>
      <c r="U27" s="121"/>
    </row>
    <row r="28" spans="1:21" ht="15" customHeight="1" x14ac:dyDescent="0.25">
      <c r="A28" s="108"/>
      <c r="B28" s="108"/>
      <c r="C28" s="108"/>
      <c r="D28" s="123"/>
      <c r="E28" s="7"/>
      <c r="G28" s="295" t="s">
        <v>68</v>
      </c>
      <c r="H28" s="295"/>
      <c r="I28" s="295"/>
      <c r="J28" s="54"/>
      <c r="K28" s="279">
        <f>C8</f>
        <v>45214</v>
      </c>
      <c r="L28" s="280"/>
      <c r="M28" s="280"/>
      <c r="N28" s="43"/>
      <c r="O28" s="18"/>
      <c r="P28" s="19"/>
      <c r="Q28" s="19"/>
      <c r="R28" s="121"/>
      <c r="S28" s="118"/>
      <c r="T28" s="121"/>
      <c r="U28" s="121"/>
    </row>
    <row r="29" spans="1:21" ht="15" customHeight="1" x14ac:dyDescent="0.25">
      <c r="A29" s="111"/>
      <c r="B29" s="111"/>
      <c r="C29" s="112"/>
      <c r="D29" s="122"/>
      <c r="E29" s="3"/>
      <c r="G29" s="261" t="s">
        <v>69</v>
      </c>
      <c r="H29" s="262"/>
      <c r="I29" s="263"/>
      <c r="J29" s="103"/>
      <c r="K29" s="272"/>
      <c r="L29" s="273"/>
      <c r="M29" s="274"/>
      <c r="N29" s="43"/>
      <c r="O29" s="18"/>
      <c r="P29" s="19"/>
      <c r="Q29" s="19"/>
      <c r="R29" s="121"/>
      <c r="S29" s="118"/>
      <c r="T29" s="121"/>
      <c r="U29" s="121"/>
    </row>
    <row r="30" spans="1:21" ht="15" customHeight="1" x14ac:dyDescent="0.25">
      <c r="A30" s="108"/>
      <c r="B30" s="108"/>
      <c r="C30" s="108"/>
      <c r="D30" s="123"/>
      <c r="E30" s="7"/>
      <c r="G30" s="275" t="s">
        <v>70</v>
      </c>
      <c r="H30" s="276"/>
      <c r="I30" s="277"/>
      <c r="J30" s="45"/>
      <c r="K30" s="264" t="str">
        <f>C9</f>
        <v>9am</v>
      </c>
      <c r="L30" s="265"/>
      <c r="M30" s="266"/>
      <c r="N30" s="43"/>
      <c r="O30" s="18"/>
      <c r="P30" s="19"/>
      <c r="Q30" s="19"/>
      <c r="R30" s="121"/>
      <c r="S30" s="118"/>
      <c r="T30" s="121"/>
      <c r="U30" s="121"/>
    </row>
    <row r="31" spans="1:21" ht="15" customHeight="1" x14ac:dyDescent="0.25">
      <c r="A31" s="111"/>
      <c r="B31" s="111"/>
      <c r="C31" s="112"/>
      <c r="D31" s="113"/>
      <c r="E31" s="3"/>
      <c r="G31" s="44"/>
      <c r="H31" s="44"/>
      <c r="I31" s="44"/>
      <c r="J31" s="20"/>
      <c r="K31" s="20"/>
      <c r="L31" s="20"/>
      <c r="M31" s="20"/>
      <c r="N31" s="43"/>
      <c r="O31" s="18"/>
      <c r="P31" s="19"/>
      <c r="Q31" s="19"/>
      <c r="R31" s="121"/>
      <c r="S31" s="118"/>
      <c r="T31" s="121"/>
      <c r="U31" s="121"/>
    </row>
    <row r="32" spans="1:21" ht="15" customHeight="1" x14ac:dyDescent="0.25">
      <c r="A32" s="108"/>
      <c r="B32" s="108"/>
      <c r="C32" s="108"/>
      <c r="D32" s="123"/>
      <c r="E32" s="7"/>
      <c r="G32" s="283" t="s">
        <v>60</v>
      </c>
      <c r="H32" s="283"/>
      <c r="I32" s="283"/>
      <c r="J32" s="283"/>
      <c r="K32" s="218">
        <f>ROUNDDOWN((K46/10),0)</f>
        <v>0</v>
      </c>
      <c r="L32" s="219"/>
      <c r="M32" s="220"/>
      <c r="N32" s="43"/>
      <c r="O32" s="18"/>
      <c r="P32" s="19"/>
      <c r="Q32" s="19"/>
      <c r="R32" s="121"/>
      <c r="S32" s="118"/>
      <c r="T32" s="121"/>
      <c r="U32" s="121"/>
    </row>
    <row r="33" spans="1:21" ht="15" customHeight="1" x14ac:dyDescent="0.25">
      <c r="A33" s="111"/>
      <c r="B33" s="111"/>
      <c r="C33" s="112"/>
      <c r="D33" s="113"/>
      <c r="E33" s="3"/>
      <c r="G33" s="283" t="s">
        <v>61</v>
      </c>
      <c r="H33" s="283"/>
      <c r="I33" s="283"/>
      <c r="J33" s="283"/>
      <c r="K33" s="218">
        <f>K32</f>
        <v>0</v>
      </c>
      <c r="L33" s="219"/>
      <c r="M33" s="220"/>
      <c r="N33" s="43"/>
      <c r="O33" s="18"/>
      <c r="P33" s="19"/>
      <c r="Q33" s="19"/>
      <c r="R33" s="121"/>
      <c r="S33" s="118"/>
      <c r="T33" s="121"/>
      <c r="U33" s="121"/>
    </row>
    <row r="34" spans="1:21" ht="15" customHeight="1" x14ac:dyDescent="0.25">
      <c r="A34" s="108"/>
      <c r="B34" s="108"/>
      <c r="C34" s="108"/>
      <c r="D34" s="109"/>
      <c r="E34" s="7"/>
      <c r="G34" s="33"/>
      <c r="H34" s="33"/>
      <c r="I34" s="33"/>
      <c r="J34" s="33"/>
      <c r="K34" s="33"/>
      <c r="L34" s="33"/>
      <c r="M34" s="33"/>
      <c r="N34" s="43"/>
      <c r="O34" s="18"/>
      <c r="P34" s="19"/>
      <c r="Q34" s="19"/>
      <c r="R34" s="121"/>
      <c r="S34" s="118"/>
      <c r="T34" s="121"/>
      <c r="U34" s="121"/>
    </row>
    <row r="35" spans="1:21" ht="15" customHeight="1" x14ac:dyDescent="0.25">
      <c r="A35" s="111"/>
      <c r="B35" s="111"/>
      <c r="C35" s="112"/>
      <c r="D35" s="113"/>
      <c r="E35" s="3"/>
      <c r="G35" s="258" t="s">
        <v>27</v>
      </c>
      <c r="H35" s="259"/>
      <c r="I35" s="259"/>
      <c r="J35" s="260"/>
      <c r="K35" s="47" t="s">
        <v>24</v>
      </c>
      <c r="L35" s="48" t="s">
        <v>25</v>
      </c>
      <c r="M35" s="48" t="s">
        <v>63</v>
      </c>
      <c r="N35" s="57"/>
      <c r="O35" s="18"/>
      <c r="P35" s="19"/>
      <c r="Q35" s="19"/>
      <c r="R35" s="121"/>
      <c r="S35" s="118"/>
      <c r="T35" s="121"/>
      <c r="U35" s="121"/>
    </row>
    <row r="36" spans="1:21" ht="15.75" customHeight="1" x14ac:dyDescent="0.25">
      <c r="A36" s="108"/>
      <c r="B36" s="108"/>
      <c r="C36" s="108"/>
      <c r="D36" s="109"/>
      <c r="E36" s="7"/>
      <c r="G36" s="241" t="s">
        <v>23</v>
      </c>
      <c r="H36" s="242"/>
      <c r="I36" s="242"/>
      <c r="J36" s="243"/>
      <c r="K36" s="49">
        <f>COUNTIF($C$154:$C$187,"FOC")</f>
        <v>0</v>
      </c>
      <c r="L36" s="50">
        <v>0</v>
      </c>
      <c r="M36" s="50">
        <f t="shared" ref="M36:M42" si="0">K36*L36</f>
        <v>0</v>
      </c>
      <c r="N36" s="79"/>
      <c r="O36" s="18"/>
      <c r="P36" s="19"/>
      <c r="Q36" s="19"/>
      <c r="R36" s="121"/>
      <c r="S36" s="118"/>
      <c r="T36" s="121"/>
      <c r="U36" s="121"/>
    </row>
    <row r="37" spans="1:21" ht="15" customHeight="1" x14ac:dyDescent="0.25">
      <c r="A37" s="111"/>
      <c r="B37" s="111"/>
      <c r="C37" s="112"/>
      <c r="D37" s="113"/>
      <c r="E37" s="3"/>
      <c r="G37" s="241" t="s">
        <v>62</v>
      </c>
      <c r="H37" s="242"/>
      <c r="I37" s="242"/>
      <c r="J37" s="243"/>
      <c r="K37" s="49">
        <f>COUNTIF($C$154:$C$187,"Student Price")</f>
        <v>0</v>
      </c>
      <c r="L37" s="50">
        <v>79</v>
      </c>
      <c r="M37" s="50">
        <f t="shared" si="0"/>
        <v>0</v>
      </c>
      <c r="N37" s="79"/>
      <c r="O37" s="18"/>
      <c r="P37" s="19"/>
      <c r="Q37" s="19"/>
      <c r="R37" s="121"/>
      <c r="S37" s="118"/>
      <c r="T37" s="121"/>
      <c r="U37" s="121"/>
    </row>
    <row r="38" spans="1:21" x14ac:dyDescent="0.25">
      <c r="A38" s="108"/>
      <c r="B38" s="108"/>
      <c r="C38" s="108"/>
      <c r="D38" s="109"/>
      <c r="E38" s="7"/>
      <c r="G38" s="241" t="s">
        <v>21</v>
      </c>
      <c r="H38" s="242"/>
      <c r="I38" s="242"/>
      <c r="J38" s="243"/>
      <c r="K38" s="49">
        <f>COUNTIF($D$154:$D$187,"Lift Pass &amp; Rental Equipment $197.10")</f>
        <v>0</v>
      </c>
      <c r="L38" s="50">
        <v>197.1</v>
      </c>
      <c r="M38" s="50">
        <f t="shared" si="0"/>
        <v>0</v>
      </c>
      <c r="N38" s="79"/>
      <c r="O38" s="18"/>
      <c r="P38" s="19"/>
      <c r="Q38" s="19"/>
      <c r="R38" s="121"/>
      <c r="S38" s="118"/>
      <c r="T38" s="121"/>
      <c r="U38" s="121"/>
    </row>
    <row r="39" spans="1:21" x14ac:dyDescent="0.25">
      <c r="A39" s="111"/>
      <c r="B39" s="111"/>
      <c r="C39" s="112"/>
      <c r="D39" s="113"/>
      <c r="E39" s="3"/>
      <c r="G39" s="241" t="s">
        <v>20</v>
      </c>
      <c r="H39" s="242"/>
      <c r="I39" s="242"/>
      <c r="J39" s="243"/>
      <c r="K39" s="49">
        <f>COUNTIF($D$154:$D$187,"Lift Pass $143.10")</f>
        <v>0</v>
      </c>
      <c r="L39" s="50">
        <v>143.1</v>
      </c>
      <c r="M39" s="50">
        <f t="shared" si="0"/>
        <v>0</v>
      </c>
      <c r="N39" s="79"/>
      <c r="O39" s="18"/>
      <c r="P39" s="19"/>
      <c r="Q39" s="19"/>
      <c r="R39" s="121"/>
      <c r="S39" s="118"/>
      <c r="T39" s="121"/>
      <c r="U39" s="121"/>
    </row>
    <row r="40" spans="1:21" ht="15" customHeight="1" x14ac:dyDescent="0.25">
      <c r="A40" s="108"/>
      <c r="B40" s="108"/>
      <c r="C40" s="108"/>
      <c r="D40" s="109"/>
      <c r="E40" s="7"/>
      <c r="G40" s="241" t="s">
        <v>22</v>
      </c>
      <c r="H40" s="242"/>
      <c r="I40" s="242"/>
      <c r="J40" s="243"/>
      <c r="K40" s="49">
        <f>COUNTIF($D$154:$D$187,"Rental Equipment $54")</f>
        <v>0</v>
      </c>
      <c r="L40" s="50">
        <v>54</v>
      </c>
      <c r="M40" s="50">
        <f t="shared" si="0"/>
        <v>0</v>
      </c>
      <c r="N40" s="79"/>
      <c r="O40" s="21"/>
      <c r="P40" s="22"/>
      <c r="Q40" s="22"/>
      <c r="R40" s="124"/>
      <c r="S40" s="125"/>
      <c r="T40" s="124"/>
      <c r="U40" s="124"/>
    </row>
    <row r="41" spans="1:21" x14ac:dyDescent="0.25">
      <c r="A41" s="111"/>
      <c r="B41" s="111"/>
      <c r="C41" s="112"/>
      <c r="D41" s="113"/>
      <c r="E41" s="3"/>
      <c r="G41" s="241" t="s">
        <v>28</v>
      </c>
      <c r="H41" s="242"/>
      <c r="I41" s="242"/>
      <c r="J41" s="243"/>
      <c r="K41" s="49">
        <f>COUNTIF($E$153:$E$179,"Jacket AND Pants $36")</f>
        <v>0</v>
      </c>
      <c r="L41" s="50">
        <v>36</v>
      </c>
      <c r="M41" s="50">
        <f t="shared" si="0"/>
        <v>0</v>
      </c>
      <c r="N41" s="79"/>
      <c r="O41" s="21"/>
      <c r="P41" s="22"/>
      <c r="Q41" s="22"/>
      <c r="R41" s="124"/>
      <c r="S41" s="125"/>
      <c r="T41" s="124"/>
      <c r="U41" s="124"/>
    </row>
    <row r="42" spans="1:21" x14ac:dyDescent="0.25">
      <c r="A42" s="108"/>
      <c r="B42" s="108"/>
      <c r="C42" s="108"/>
      <c r="D42" s="109"/>
      <c r="E42" s="7"/>
      <c r="G42" s="90" t="s">
        <v>73</v>
      </c>
      <c r="H42" s="91"/>
      <c r="I42" s="91"/>
      <c r="J42" s="92"/>
      <c r="K42" s="49">
        <f>COUNTIF($E$153:$E$179,"Jacket or Pants $18")</f>
        <v>0</v>
      </c>
      <c r="L42" s="50">
        <v>18</v>
      </c>
      <c r="M42" s="50">
        <f t="shared" si="0"/>
        <v>0</v>
      </c>
      <c r="N42" s="79"/>
      <c r="O42" s="21"/>
      <c r="P42" s="22"/>
      <c r="Q42" s="22"/>
      <c r="R42" s="124"/>
      <c r="S42" s="125"/>
      <c r="T42" s="124"/>
      <c r="U42" s="124"/>
    </row>
    <row r="43" spans="1:21" ht="15" customHeight="1" x14ac:dyDescent="0.25">
      <c r="A43" s="111"/>
      <c r="B43" s="111"/>
      <c r="C43" s="112"/>
      <c r="D43" s="113"/>
      <c r="E43" s="3"/>
      <c r="G43" s="250" t="s">
        <v>29</v>
      </c>
      <c r="H43" s="251"/>
      <c r="I43" s="251"/>
      <c r="J43" s="252"/>
      <c r="K43" s="211">
        <f>M36+M37+M38+M39+M40+M41+M42</f>
        <v>0</v>
      </c>
      <c r="L43" s="212"/>
      <c r="M43" s="213"/>
      <c r="N43" s="76"/>
      <c r="O43" s="21"/>
      <c r="P43" s="22"/>
      <c r="Q43" s="22"/>
      <c r="R43" s="124"/>
      <c r="S43" s="125"/>
      <c r="T43" s="124"/>
      <c r="U43" s="124"/>
    </row>
    <row r="44" spans="1:21" x14ac:dyDescent="0.25">
      <c r="A44" s="108"/>
      <c r="B44" s="108"/>
      <c r="C44" s="108"/>
      <c r="D44" s="109"/>
      <c r="E44" s="7"/>
      <c r="G44" s="23"/>
      <c r="H44" s="23"/>
      <c r="I44" s="23"/>
      <c r="J44" s="23"/>
      <c r="K44" s="23"/>
      <c r="L44" s="23"/>
      <c r="M44" s="80"/>
      <c r="N44" s="77"/>
      <c r="O44" s="21"/>
      <c r="P44" s="22"/>
      <c r="Q44" s="22"/>
      <c r="R44" s="124"/>
      <c r="S44" s="125"/>
      <c r="T44" s="124"/>
      <c r="U44" s="124"/>
    </row>
    <row r="45" spans="1:21" x14ac:dyDescent="0.25">
      <c r="A45" s="111"/>
      <c r="B45" s="111"/>
      <c r="C45" s="112"/>
      <c r="D45" s="113"/>
      <c r="E45" s="3"/>
      <c r="G45" s="258" t="s">
        <v>31</v>
      </c>
      <c r="H45" s="259"/>
      <c r="I45" s="259"/>
      <c r="J45" s="260"/>
      <c r="K45" s="47" t="s">
        <v>24</v>
      </c>
      <c r="L45" s="48" t="s">
        <v>25</v>
      </c>
      <c r="M45" s="48" t="s">
        <v>26</v>
      </c>
      <c r="N45" s="78"/>
      <c r="O45"/>
      <c r="P45"/>
      <c r="Q45"/>
    </row>
    <row r="46" spans="1:21" x14ac:dyDescent="0.25">
      <c r="A46" s="108"/>
      <c r="B46" s="108"/>
      <c r="C46" s="108"/>
      <c r="D46" s="109"/>
      <c r="E46" s="7"/>
      <c r="G46" s="238" t="s">
        <v>30</v>
      </c>
      <c r="H46" s="239"/>
      <c r="I46" s="239"/>
      <c r="J46" s="95"/>
      <c r="K46" s="49">
        <f>K68+N68</f>
        <v>0</v>
      </c>
      <c r="L46" s="50">
        <v>79</v>
      </c>
      <c r="M46" s="50">
        <f>K46*L46</f>
        <v>0</v>
      </c>
      <c r="N46" s="79"/>
      <c r="O46"/>
      <c r="P46"/>
      <c r="Q46"/>
    </row>
    <row r="47" spans="1:21" x14ac:dyDescent="0.25">
      <c r="A47" s="111"/>
      <c r="B47" s="111"/>
      <c r="C47" s="112"/>
      <c r="D47" s="113"/>
      <c r="E47" s="3"/>
      <c r="G47" s="235" t="s">
        <v>32</v>
      </c>
      <c r="H47" s="236"/>
      <c r="I47" s="236"/>
      <c r="J47" s="237"/>
      <c r="K47" s="49">
        <f>COUNTIF($E$14:$E$132,"Jacket AND Pants $26.10")</f>
        <v>0</v>
      </c>
      <c r="L47" s="50">
        <v>36</v>
      </c>
      <c r="M47" s="50">
        <f>K47*L47</f>
        <v>0</v>
      </c>
      <c r="N47" s="79"/>
      <c r="O47"/>
      <c r="P47"/>
      <c r="Q47"/>
    </row>
    <row r="48" spans="1:21" x14ac:dyDescent="0.25">
      <c r="A48" s="108"/>
      <c r="B48" s="108"/>
      <c r="C48" s="108"/>
      <c r="D48" s="109"/>
      <c r="E48" s="7"/>
      <c r="G48" s="93" t="s">
        <v>72</v>
      </c>
      <c r="H48" s="94"/>
      <c r="I48" s="94"/>
      <c r="J48" s="95"/>
      <c r="K48" s="62">
        <f>COUNTIF($E$14:$E$132,"Jacket OR Pants $17.10")</f>
        <v>0</v>
      </c>
      <c r="L48" s="50">
        <v>18</v>
      </c>
      <c r="M48" s="63">
        <f>K48*L48</f>
        <v>0</v>
      </c>
      <c r="N48" s="79"/>
      <c r="O48"/>
      <c r="P48"/>
      <c r="Q48"/>
    </row>
    <row r="49" spans="1:21" x14ac:dyDescent="0.25">
      <c r="A49" s="111"/>
      <c r="B49" s="111"/>
      <c r="C49" s="112"/>
      <c r="D49" s="113"/>
      <c r="E49" s="3"/>
      <c r="G49" s="255" t="s">
        <v>33</v>
      </c>
      <c r="H49" s="256"/>
      <c r="I49" s="256"/>
      <c r="J49" s="257"/>
      <c r="K49" s="214">
        <f>M46+M47+M48</f>
        <v>0</v>
      </c>
      <c r="L49" s="215"/>
      <c r="M49" s="216"/>
      <c r="N49" s="81"/>
      <c r="O49"/>
      <c r="P49"/>
      <c r="Q49"/>
    </row>
    <row r="50" spans="1:21" ht="15.75" thickBot="1" x14ac:dyDescent="0.3">
      <c r="A50" s="108"/>
      <c r="B50" s="108"/>
      <c r="C50" s="108"/>
      <c r="D50" s="109"/>
      <c r="E50" s="7"/>
      <c r="G50" s="24"/>
      <c r="H50" s="24"/>
      <c r="I50" s="24"/>
      <c r="J50" s="24"/>
      <c r="K50" s="23"/>
      <c r="L50" s="23"/>
      <c r="M50" s="23"/>
      <c r="N50" s="82"/>
      <c r="O50"/>
      <c r="P50"/>
      <c r="Q50"/>
    </row>
    <row r="51" spans="1:21" x14ac:dyDescent="0.25">
      <c r="A51" s="111"/>
      <c r="B51" s="111"/>
      <c r="C51" s="112"/>
      <c r="D51" s="113"/>
      <c r="E51" s="3"/>
      <c r="G51" s="253" t="s">
        <v>34</v>
      </c>
      <c r="H51" s="254"/>
      <c r="I51" s="254"/>
      <c r="J51" s="254"/>
      <c r="K51" s="248">
        <f>K43+K49+N43+N49</f>
        <v>0</v>
      </c>
      <c r="L51" s="248"/>
      <c r="M51" s="248"/>
      <c r="N51" s="249"/>
      <c r="O51"/>
      <c r="P51"/>
      <c r="Q51"/>
    </row>
    <row r="52" spans="1:21" ht="15.75" thickBot="1" x14ac:dyDescent="0.3">
      <c r="A52" s="108"/>
      <c r="B52" s="108"/>
      <c r="C52" s="108"/>
      <c r="D52" s="109"/>
      <c r="E52" s="7"/>
      <c r="G52" s="52" t="s">
        <v>67</v>
      </c>
      <c r="H52" s="53"/>
      <c r="I52" s="53"/>
      <c r="J52" s="53"/>
      <c r="K52" s="203">
        <f>K28-7</f>
        <v>45207</v>
      </c>
      <c r="L52" s="204"/>
      <c r="M52" s="204"/>
      <c r="N52" s="205"/>
      <c r="O52"/>
      <c r="P52"/>
      <c r="Q52"/>
    </row>
    <row r="53" spans="1:21" x14ac:dyDescent="0.25">
      <c r="A53" s="111"/>
      <c r="B53" s="2"/>
      <c r="C53" s="112"/>
      <c r="D53" s="113"/>
      <c r="E53" s="3"/>
      <c r="G53"/>
      <c r="H53"/>
      <c r="I53"/>
      <c r="J53"/>
      <c r="K53"/>
      <c r="L53"/>
      <c r="M53"/>
      <c r="N53" s="42"/>
      <c r="O53"/>
      <c r="P53"/>
      <c r="Q53"/>
    </row>
    <row r="54" spans="1:21" ht="23.25" customHeight="1" x14ac:dyDescent="0.25">
      <c r="A54" s="108"/>
      <c r="B54" s="108"/>
      <c r="C54" s="108"/>
      <c r="D54" s="109"/>
      <c r="E54" s="7"/>
      <c r="G54" s="206" t="s">
        <v>83</v>
      </c>
      <c r="H54" s="206"/>
      <c r="I54" s="206"/>
      <c r="J54" s="206"/>
      <c r="K54" s="206"/>
      <c r="L54" s="206"/>
      <c r="M54" s="206"/>
      <c r="N54" s="206"/>
      <c r="O54" s="206"/>
      <c r="P54"/>
    </row>
    <row r="55" spans="1:21" ht="23.25" customHeight="1" x14ac:dyDescent="0.25">
      <c r="A55" s="111"/>
      <c r="B55" s="111"/>
      <c r="C55" s="112"/>
      <c r="D55" s="113"/>
      <c r="E55" s="3"/>
      <c r="G55" s="207"/>
      <c r="H55" s="207"/>
      <c r="I55" s="207"/>
      <c r="J55" s="207"/>
      <c r="K55" s="207"/>
      <c r="L55" s="207"/>
      <c r="M55" s="207"/>
      <c r="N55" s="207"/>
      <c r="O55" s="207"/>
      <c r="P55"/>
    </row>
    <row r="56" spans="1:21" x14ac:dyDescent="0.25">
      <c r="A56" s="108"/>
      <c r="B56" s="108"/>
      <c r="C56" s="108"/>
      <c r="D56" s="109"/>
      <c r="E56" s="7"/>
      <c r="G56" s="244" t="s">
        <v>0</v>
      </c>
      <c r="H56" s="244"/>
      <c r="I56" s="200">
        <f>C4</f>
        <v>0</v>
      </c>
      <c r="J56" s="201"/>
      <c r="K56" s="201"/>
      <c r="L56" s="201"/>
      <c r="M56" s="201"/>
      <c r="N56" s="201"/>
      <c r="O56" s="202"/>
      <c r="P56"/>
    </row>
    <row r="57" spans="1:21" x14ac:dyDescent="0.25">
      <c r="A57" s="111"/>
      <c r="B57" s="111"/>
      <c r="C57" s="112"/>
      <c r="D57" s="113"/>
      <c r="E57" s="3"/>
      <c r="G57" s="240" t="s">
        <v>56</v>
      </c>
      <c r="H57" s="240"/>
      <c r="I57" s="245">
        <f>K68+N68</f>
        <v>0</v>
      </c>
      <c r="J57" s="246"/>
      <c r="K57" s="246"/>
      <c r="L57" s="246"/>
      <c r="M57" s="246"/>
      <c r="N57" s="246"/>
      <c r="O57" s="247"/>
      <c r="P57"/>
    </row>
    <row r="58" spans="1:21" ht="15" customHeight="1" x14ac:dyDescent="0.25">
      <c r="A58" s="108"/>
      <c r="B58" s="108"/>
      <c r="C58" s="108"/>
      <c r="D58" s="109"/>
      <c r="E58" s="7"/>
      <c r="G58" s="244" t="s">
        <v>3</v>
      </c>
      <c r="H58" s="244"/>
      <c r="I58" s="194">
        <f>C10</f>
        <v>0</v>
      </c>
      <c r="J58" s="195"/>
      <c r="K58" s="195"/>
      <c r="L58" s="195"/>
      <c r="M58" s="195"/>
      <c r="N58" s="195"/>
      <c r="O58" s="196"/>
      <c r="P58"/>
    </row>
    <row r="59" spans="1:21" ht="15" customHeight="1" x14ac:dyDescent="0.25">
      <c r="A59" s="111"/>
      <c r="B59" s="111"/>
      <c r="C59" s="112"/>
      <c r="D59" s="113"/>
      <c r="E59" s="3"/>
      <c r="G59" s="244" t="s">
        <v>1</v>
      </c>
      <c r="H59" s="244"/>
      <c r="I59" s="197">
        <f>C8</f>
        <v>45214</v>
      </c>
      <c r="J59" s="198"/>
      <c r="K59" s="198"/>
      <c r="L59" s="198"/>
      <c r="M59" s="198"/>
      <c r="N59" s="198"/>
      <c r="O59" s="199"/>
      <c r="P59"/>
      <c r="Q59"/>
    </row>
    <row r="60" spans="1:21" ht="15" customHeight="1" x14ac:dyDescent="0.25">
      <c r="A60" s="108"/>
      <c r="B60" s="108"/>
      <c r="C60" s="108"/>
      <c r="D60" s="109"/>
      <c r="E60" s="7"/>
      <c r="G60" s="244" t="s">
        <v>2</v>
      </c>
      <c r="H60" s="244"/>
      <c r="I60" s="200" t="str">
        <f>C9</f>
        <v>9am</v>
      </c>
      <c r="J60" s="201"/>
      <c r="K60" s="201"/>
      <c r="L60" s="201"/>
      <c r="M60" s="201"/>
      <c r="N60" s="201"/>
      <c r="O60" s="202"/>
      <c r="P60"/>
      <c r="Q60"/>
    </row>
    <row r="61" spans="1:21" ht="15" customHeight="1" x14ac:dyDescent="0.25">
      <c r="A61" s="111"/>
      <c r="B61" s="111"/>
      <c r="C61" s="112"/>
      <c r="D61" s="113"/>
      <c r="E61" s="3"/>
      <c r="G61" s="296"/>
      <c r="H61" s="297"/>
      <c r="I61" s="293" t="s">
        <v>11</v>
      </c>
      <c r="J61" s="293"/>
      <c r="K61" s="101" t="s">
        <v>12</v>
      </c>
      <c r="L61" s="101" t="s">
        <v>17</v>
      </c>
      <c r="M61" s="101" t="s">
        <v>13</v>
      </c>
      <c r="N61" s="101" t="s">
        <v>12</v>
      </c>
      <c r="O61" s="34" t="s">
        <v>17</v>
      </c>
      <c r="P61"/>
      <c r="Q61"/>
    </row>
    <row r="62" spans="1:21" x14ac:dyDescent="0.25">
      <c r="A62" s="108"/>
      <c r="B62" s="108"/>
      <c r="C62" s="108"/>
      <c r="D62" s="109"/>
      <c r="E62" s="7"/>
      <c r="G62" s="290" t="s">
        <v>14</v>
      </c>
      <c r="H62" s="290"/>
      <c r="I62" s="292">
        <v>1</v>
      </c>
      <c r="J62" s="292"/>
      <c r="K62" s="100">
        <f>COUNTIF($C$14:$C$150,"Ski level 1")</f>
        <v>0</v>
      </c>
      <c r="L62" s="35"/>
      <c r="M62" s="100">
        <v>1</v>
      </c>
      <c r="N62" s="100">
        <f>COUNTIF($D$14:$D$150,"Snowboard level 1")</f>
        <v>0</v>
      </c>
      <c r="O62" s="36"/>
      <c r="P62"/>
      <c r="Q62"/>
    </row>
    <row r="63" spans="1:21" ht="17.25" customHeight="1" x14ac:dyDescent="0.25">
      <c r="A63" s="111"/>
      <c r="B63" s="111"/>
      <c r="C63" s="112"/>
      <c r="D63" s="113"/>
      <c r="E63" s="3"/>
      <c r="G63" s="290"/>
      <c r="H63" s="290"/>
      <c r="I63" s="298">
        <v>2</v>
      </c>
      <c r="J63" s="298"/>
      <c r="K63" s="89">
        <f>COUNTIF($C$14:$C$150,"Ski level 2")</f>
        <v>0</v>
      </c>
      <c r="L63" s="37"/>
      <c r="M63" s="38">
        <v>2</v>
      </c>
      <c r="N63" s="38">
        <f>COUNTIF($D$14:$D$150,"Snowboard level 2")</f>
        <v>0</v>
      </c>
      <c r="O63" s="39"/>
      <c r="P63"/>
      <c r="Q63"/>
    </row>
    <row r="64" spans="1:21" ht="15" customHeight="1" x14ac:dyDescent="0.25">
      <c r="A64" s="108"/>
      <c r="B64" s="108"/>
      <c r="C64" s="108"/>
      <c r="D64" s="109"/>
      <c r="E64" s="7"/>
      <c r="G64" s="290" t="s">
        <v>15</v>
      </c>
      <c r="H64" s="290"/>
      <c r="I64" s="294">
        <v>3</v>
      </c>
      <c r="J64" s="294"/>
      <c r="K64" s="88">
        <f>COUNTIF($C$14:$C$150,"Ski level 3")</f>
        <v>0</v>
      </c>
      <c r="L64" s="37"/>
      <c r="M64" s="88">
        <v>3</v>
      </c>
      <c r="N64" s="88">
        <f>COUNTIF($D$14:$D$150,"Snowboard level 3")</f>
        <v>0</v>
      </c>
      <c r="O64" s="39"/>
      <c r="P64"/>
      <c r="Q64"/>
      <c r="U64" s="119"/>
    </row>
    <row r="65" spans="1:21" ht="15" customHeight="1" x14ac:dyDescent="0.25">
      <c r="A65" s="111"/>
      <c r="B65" s="111"/>
      <c r="C65" s="112"/>
      <c r="D65" s="113"/>
      <c r="E65" s="3"/>
      <c r="G65" s="290"/>
      <c r="H65" s="290"/>
      <c r="I65" s="285">
        <v>4</v>
      </c>
      <c r="J65" s="285"/>
      <c r="K65" s="96">
        <f>COUNTIF($C$14:$C$150,"Ski level 4")</f>
        <v>0</v>
      </c>
      <c r="L65" s="37"/>
      <c r="M65" s="96">
        <v>4</v>
      </c>
      <c r="N65" s="96">
        <f>COUNTIF($D$14:$D$150,"Snowboard level 4")</f>
        <v>0</v>
      </c>
      <c r="O65" s="39"/>
      <c r="P65"/>
      <c r="Q65"/>
      <c r="U65" s="119"/>
    </row>
    <row r="66" spans="1:21" x14ac:dyDescent="0.25">
      <c r="A66" s="108"/>
      <c r="B66" s="108"/>
      <c r="C66" s="108"/>
      <c r="D66" s="109"/>
      <c r="E66" s="7"/>
      <c r="G66" s="290" t="s">
        <v>16</v>
      </c>
      <c r="H66" s="291"/>
      <c r="I66" s="286">
        <v>5</v>
      </c>
      <c r="J66" s="286"/>
      <c r="K66" s="97">
        <f>COUNTIF($C$14:$C$150,"Ski level 5")</f>
        <v>0</v>
      </c>
      <c r="L66" s="40"/>
      <c r="M66" s="97">
        <v>5</v>
      </c>
      <c r="N66" s="97">
        <f>COUNTIF($D$14:$D$150,"Snowboard level 5")</f>
        <v>0</v>
      </c>
      <c r="O66" s="39"/>
      <c r="P66"/>
      <c r="Q66"/>
    </row>
    <row r="67" spans="1:21" ht="15" customHeight="1" x14ac:dyDescent="0.25">
      <c r="A67" s="111"/>
      <c r="B67" s="111"/>
      <c r="C67" s="112"/>
      <c r="D67" s="116"/>
      <c r="E67" s="3"/>
      <c r="G67" s="291"/>
      <c r="H67" s="291"/>
      <c r="I67" s="287">
        <v>6</v>
      </c>
      <c r="J67" s="287"/>
      <c r="K67" s="98">
        <f>COUNTIF($C$14:$C$150,"Ski level 6")</f>
        <v>0</v>
      </c>
      <c r="L67" s="40"/>
      <c r="M67" s="98">
        <v>6</v>
      </c>
      <c r="N67" s="98">
        <f>COUNTIF($D$14:$D$150,"Snowboard level 6")</f>
        <v>0</v>
      </c>
      <c r="O67" s="41"/>
      <c r="P67"/>
      <c r="Q67"/>
    </row>
    <row r="68" spans="1:21" x14ac:dyDescent="0.25">
      <c r="A68" s="108"/>
      <c r="B68" s="108"/>
      <c r="C68" s="108"/>
      <c r="D68" s="109"/>
      <c r="E68" s="7"/>
      <c r="G68" s="73"/>
      <c r="H68" s="138"/>
      <c r="I68" s="288" t="s">
        <v>18</v>
      </c>
      <c r="J68" s="289"/>
      <c r="K68" s="99">
        <f>K62+K63+K64+K65+K66+K67</f>
        <v>0</v>
      </c>
      <c r="L68" s="56"/>
      <c r="M68" s="99" t="s">
        <v>19</v>
      </c>
      <c r="N68" s="99">
        <f>N62+N63+N64+N65+N66+N67</f>
        <v>0</v>
      </c>
      <c r="O68" s="55"/>
      <c r="P68"/>
      <c r="Q68"/>
    </row>
    <row r="69" spans="1:21" x14ac:dyDescent="0.25">
      <c r="A69" s="112"/>
      <c r="B69" s="112"/>
      <c r="C69" s="112"/>
      <c r="D69" s="122"/>
      <c r="E69" s="3"/>
      <c r="G69" s="65"/>
      <c r="H69" s="139"/>
      <c r="I69" s="75"/>
      <c r="J69" s="56"/>
      <c r="K69" s="72"/>
      <c r="L69" s="71"/>
      <c r="M69" s="68"/>
      <c r="N69" s="67"/>
      <c r="O69" s="69"/>
      <c r="P69"/>
      <c r="Q69"/>
    </row>
    <row r="70" spans="1:21" x14ac:dyDescent="0.25">
      <c r="A70" s="108"/>
      <c r="B70" s="108"/>
      <c r="C70" s="108"/>
      <c r="D70" s="109"/>
      <c r="E70" s="7"/>
      <c r="G70" s="58"/>
      <c r="H70"/>
      <c r="I70" s="66"/>
      <c r="J70" s="59"/>
      <c r="K70" s="59"/>
      <c r="L70" s="59"/>
      <c r="M70" s="59"/>
      <c r="N70" s="59"/>
      <c r="O70" s="70"/>
      <c r="P70"/>
      <c r="Q70"/>
    </row>
    <row r="71" spans="1:21" x14ac:dyDescent="0.25">
      <c r="A71" s="112"/>
      <c r="B71" s="112"/>
      <c r="C71" s="112"/>
      <c r="D71" s="113"/>
      <c r="E71" s="3"/>
      <c r="G71" s="58"/>
      <c r="H71"/>
      <c r="I71" s="59"/>
      <c r="J71" s="59"/>
      <c r="K71" s="59"/>
      <c r="L71" s="59"/>
      <c r="M71" s="59"/>
      <c r="N71" s="59"/>
      <c r="O71" s="60"/>
      <c r="P71"/>
      <c r="Q71"/>
    </row>
    <row r="72" spans="1:21" x14ac:dyDescent="0.25">
      <c r="A72" s="108"/>
      <c r="B72" s="108"/>
      <c r="C72" s="108"/>
      <c r="D72" s="109"/>
      <c r="E72" s="7"/>
      <c r="G72" s="58"/>
      <c r="H72"/>
      <c r="I72" s="59"/>
      <c r="J72" s="59"/>
      <c r="K72" s="59"/>
      <c r="L72" s="59"/>
      <c r="M72" s="59"/>
      <c r="N72" s="59"/>
      <c r="O72" s="60"/>
      <c r="P72"/>
      <c r="Q72"/>
    </row>
    <row r="73" spans="1:21" x14ac:dyDescent="0.25">
      <c r="A73" s="112"/>
      <c r="B73" s="112"/>
      <c r="C73" s="112"/>
      <c r="D73" s="113"/>
      <c r="E73" s="3"/>
      <c r="G73" s="58"/>
      <c r="H73"/>
      <c r="I73" s="59"/>
      <c r="J73" s="59"/>
      <c r="K73" s="59"/>
      <c r="L73" s="59"/>
      <c r="M73" s="59"/>
      <c r="N73" s="59"/>
      <c r="O73" s="60"/>
      <c r="P73"/>
      <c r="Q73"/>
    </row>
    <row r="74" spans="1:21" x14ac:dyDescent="0.25">
      <c r="A74" s="108"/>
      <c r="B74" s="108"/>
      <c r="C74" s="108"/>
      <c r="D74" s="109"/>
      <c r="E74" s="7"/>
      <c r="G74" s="58"/>
      <c r="H74"/>
      <c r="I74" s="59"/>
      <c r="J74" s="59"/>
      <c r="K74" s="59"/>
      <c r="L74" s="59"/>
      <c r="M74" s="59"/>
      <c r="N74" s="59"/>
      <c r="O74" s="60"/>
      <c r="P74" s="74"/>
      <c r="Q74"/>
    </row>
    <row r="75" spans="1:21" x14ac:dyDescent="0.25">
      <c r="A75" s="112"/>
      <c r="B75" s="112"/>
      <c r="C75" s="112"/>
      <c r="D75" s="113"/>
      <c r="E75" s="3"/>
      <c r="G75" s="58"/>
      <c r="H75"/>
      <c r="I75" s="59"/>
      <c r="J75" s="59"/>
      <c r="K75" s="59"/>
      <c r="L75" s="59"/>
      <c r="M75" s="59"/>
      <c r="N75" s="59"/>
      <c r="O75" s="60"/>
      <c r="P75"/>
      <c r="Q75"/>
    </row>
    <row r="76" spans="1:21" x14ac:dyDescent="0.25">
      <c r="A76" s="108"/>
      <c r="B76" s="108"/>
      <c r="C76" s="108"/>
      <c r="D76" s="109"/>
      <c r="E76" s="7"/>
      <c r="G76" s="58"/>
      <c r="H76"/>
      <c r="I76" s="59"/>
      <c r="J76" s="59"/>
      <c r="K76" s="59"/>
      <c r="L76" s="59"/>
      <c r="M76" s="59"/>
      <c r="N76" s="59"/>
      <c r="O76" s="60"/>
      <c r="P76"/>
      <c r="Q76"/>
    </row>
    <row r="77" spans="1:21" x14ac:dyDescent="0.25">
      <c r="A77" s="112"/>
      <c r="B77" s="112"/>
      <c r="C77" s="112"/>
      <c r="D77" s="113"/>
      <c r="E77" s="3"/>
      <c r="G77" s="58"/>
      <c r="H77"/>
      <c r="I77" s="59"/>
      <c r="J77" s="59"/>
      <c r="K77" s="59"/>
      <c r="L77" s="59"/>
      <c r="M77" s="59"/>
      <c r="N77" s="59"/>
      <c r="O77" s="60"/>
      <c r="P77"/>
      <c r="Q77"/>
    </row>
    <row r="78" spans="1:21" x14ac:dyDescent="0.25">
      <c r="A78" s="108"/>
      <c r="B78" s="108"/>
      <c r="C78" s="108"/>
      <c r="D78" s="109"/>
      <c r="E78" s="7"/>
      <c r="G78" s="58"/>
      <c r="H78"/>
      <c r="I78" s="59"/>
      <c r="J78" s="59"/>
      <c r="K78" s="59"/>
      <c r="L78" s="59"/>
      <c r="M78" s="59"/>
      <c r="N78" s="59"/>
      <c r="O78" s="60"/>
      <c r="P78"/>
      <c r="Q78"/>
    </row>
    <row r="79" spans="1:21" x14ac:dyDescent="0.25">
      <c r="A79" s="112"/>
      <c r="B79" s="112"/>
      <c r="C79" s="112"/>
      <c r="D79" s="113"/>
      <c r="E79" s="3"/>
      <c r="G79" s="58"/>
      <c r="H79"/>
      <c r="I79" s="59"/>
      <c r="J79" s="59"/>
      <c r="K79" s="59"/>
      <c r="L79" s="59"/>
      <c r="M79" s="59"/>
      <c r="N79" s="59"/>
      <c r="O79" s="60"/>
      <c r="P79"/>
      <c r="Q79"/>
    </row>
    <row r="80" spans="1:21" x14ac:dyDescent="0.25">
      <c r="A80" s="108"/>
      <c r="B80" s="108"/>
      <c r="C80" s="108"/>
      <c r="D80" s="109"/>
      <c r="E80" s="7"/>
      <c r="G80" s="58"/>
      <c r="H80"/>
      <c r="I80" s="59"/>
      <c r="J80" s="59"/>
      <c r="K80" s="59"/>
      <c r="L80" s="59"/>
      <c r="M80" s="59"/>
      <c r="N80" s="59"/>
      <c r="O80" s="60"/>
      <c r="P80"/>
      <c r="Q80"/>
    </row>
    <row r="81" spans="1:17" x14ac:dyDescent="0.25">
      <c r="A81" s="112"/>
      <c r="B81" s="112"/>
      <c r="C81" s="112"/>
      <c r="D81" s="113"/>
      <c r="E81" s="3"/>
      <c r="G81" s="58"/>
      <c r="H81"/>
      <c r="I81" s="59"/>
      <c r="J81" s="59"/>
      <c r="K81" s="59"/>
      <c r="L81" s="59"/>
      <c r="M81" s="59"/>
      <c r="N81" s="59"/>
      <c r="O81" s="60"/>
      <c r="P81"/>
      <c r="Q81"/>
    </row>
    <row r="82" spans="1:17" x14ac:dyDescent="0.25">
      <c r="A82" s="108"/>
      <c r="B82" s="108"/>
      <c r="C82" s="108"/>
      <c r="D82" s="109"/>
      <c r="E82" s="7"/>
      <c r="G82" s="58"/>
      <c r="H82"/>
      <c r="I82" s="59"/>
      <c r="J82" s="59"/>
      <c r="K82" s="59"/>
      <c r="L82" s="59"/>
      <c r="M82" s="59"/>
      <c r="N82" s="59"/>
      <c r="O82" s="60"/>
      <c r="P82"/>
      <c r="Q82"/>
    </row>
    <row r="83" spans="1:17" x14ac:dyDescent="0.25">
      <c r="A83" s="130"/>
      <c r="B83" s="130"/>
      <c r="C83" s="130"/>
      <c r="D83" s="113"/>
      <c r="E83" s="3"/>
      <c r="G83" s="58"/>
      <c r="H83"/>
      <c r="I83" s="59"/>
      <c r="J83" s="59"/>
      <c r="K83" s="59"/>
      <c r="L83" s="59"/>
      <c r="M83" s="59"/>
      <c r="N83" s="59"/>
      <c r="O83" s="60"/>
      <c r="P83"/>
      <c r="Q83"/>
    </row>
    <row r="84" spans="1:17" x14ac:dyDescent="0.25">
      <c r="A84" s="64"/>
      <c r="B84" s="153"/>
      <c r="C84" s="153"/>
      <c r="D84" s="109"/>
      <c r="E84" s="7"/>
      <c r="G84" s="58"/>
      <c r="H84"/>
      <c r="I84" s="59"/>
      <c r="J84" s="59"/>
      <c r="K84" s="59"/>
      <c r="L84" s="59"/>
      <c r="M84" s="59"/>
      <c r="N84" s="59"/>
      <c r="O84" s="60"/>
      <c r="P84"/>
      <c r="Q84"/>
    </row>
    <row r="85" spans="1:17" x14ac:dyDescent="0.25">
      <c r="A85" s="46"/>
      <c r="B85" s="130"/>
      <c r="C85" s="130"/>
      <c r="D85" s="113"/>
      <c r="E85" s="3"/>
      <c r="G85" s="58"/>
      <c r="H85"/>
      <c r="I85" s="59"/>
      <c r="J85" s="59"/>
      <c r="K85" s="59"/>
      <c r="L85" s="59"/>
      <c r="M85" s="59"/>
      <c r="N85" s="59"/>
      <c r="O85" s="60"/>
      <c r="P85"/>
      <c r="Q85"/>
    </row>
    <row r="86" spans="1:17" x14ac:dyDescent="0.25">
      <c r="A86" s="64"/>
      <c r="B86" s="153"/>
      <c r="C86" s="153"/>
      <c r="D86" s="109"/>
      <c r="E86" s="7"/>
      <c r="G86" s="58"/>
      <c r="H86"/>
      <c r="I86" s="59"/>
      <c r="J86" s="59"/>
      <c r="K86" s="59"/>
      <c r="L86" s="59"/>
      <c r="M86" s="59"/>
      <c r="N86" s="59"/>
      <c r="O86" s="60"/>
      <c r="P86"/>
      <c r="Q86"/>
    </row>
    <row r="87" spans="1:17" x14ac:dyDescent="0.25">
      <c r="A87" s="46"/>
      <c r="B87" s="130"/>
      <c r="C87" s="130"/>
      <c r="D87" s="113"/>
      <c r="E87" s="3"/>
      <c r="G87" s="58"/>
      <c r="H87"/>
      <c r="I87" s="59"/>
      <c r="J87" s="59"/>
      <c r="K87" s="59"/>
      <c r="L87" s="59"/>
      <c r="M87" s="59"/>
      <c r="N87" s="59"/>
      <c r="O87" s="60"/>
      <c r="P87"/>
      <c r="Q87"/>
    </row>
    <row r="88" spans="1:17" x14ac:dyDescent="0.25">
      <c r="A88" s="64"/>
      <c r="B88" s="153"/>
      <c r="C88" s="153"/>
      <c r="D88" s="109"/>
      <c r="E88" s="7"/>
      <c r="G88" s="58"/>
      <c r="H88"/>
      <c r="I88" s="59"/>
      <c r="J88" s="59"/>
      <c r="K88" s="59"/>
      <c r="L88" s="59"/>
      <c r="M88" s="59"/>
      <c r="N88" s="59"/>
      <c r="O88" s="60"/>
      <c r="P88"/>
      <c r="Q88"/>
    </row>
    <row r="89" spans="1:17" x14ac:dyDescent="0.25">
      <c r="A89" s="46"/>
      <c r="B89" s="130"/>
      <c r="C89" s="130"/>
      <c r="D89" s="113"/>
      <c r="E89" s="3"/>
      <c r="G89" s="58"/>
      <c r="H89"/>
      <c r="I89" s="59"/>
      <c r="J89" s="59"/>
      <c r="K89" s="59"/>
      <c r="L89" s="59"/>
      <c r="M89" s="59"/>
      <c r="N89" s="59"/>
      <c r="O89" s="60"/>
      <c r="P89"/>
      <c r="Q89"/>
    </row>
    <row r="90" spans="1:17" x14ac:dyDescent="0.25">
      <c r="A90" s="64"/>
      <c r="B90" s="153"/>
      <c r="C90" s="153"/>
      <c r="D90" s="109"/>
      <c r="E90" s="7"/>
      <c r="G90" s="58"/>
      <c r="H90"/>
      <c r="I90" s="59"/>
      <c r="J90" s="59"/>
      <c r="K90" s="59"/>
      <c r="L90" s="59"/>
      <c r="M90" s="59"/>
      <c r="N90" s="59"/>
      <c r="O90" s="60"/>
      <c r="P90"/>
      <c r="Q90"/>
    </row>
    <row r="91" spans="1:17" x14ac:dyDescent="0.25">
      <c r="A91" s="46"/>
      <c r="B91" s="130"/>
      <c r="C91" s="130"/>
      <c r="D91" s="113"/>
      <c r="E91" s="3"/>
      <c r="G91" s="58"/>
      <c r="H91"/>
      <c r="I91" s="59"/>
      <c r="J91" s="59"/>
      <c r="K91" s="59"/>
      <c r="L91" s="59"/>
      <c r="M91" s="59"/>
      <c r="N91" s="59"/>
      <c r="O91" s="60"/>
      <c r="P91"/>
      <c r="Q91"/>
    </row>
    <row r="92" spans="1:17" x14ac:dyDescent="0.25">
      <c r="A92" s="64"/>
      <c r="B92" s="153"/>
      <c r="C92" s="153"/>
      <c r="D92" s="109"/>
      <c r="E92" s="7"/>
      <c r="G92" s="58"/>
      <c r="H92"/>
      <c r="I92" s="59"/>
      <c r="J92" s="59"/>
      <c r="K92" s="59"/>
      <c r="L92" s="59"/>
      <c r="M92" s="59"/>
      <c r="N92" s="59"/>
      <c r="O92" s="60"/>
      <c r="P92"/>
      <c r="Q92"/>
    </row>
    <row r="93" spans="1:17" x14ac:dyDescent="0.25">
      <c r="A93" s="46"/>
      <c r="B93" s="130"/>
      <c r="C93" s="130"/>
      <c r="D93" s="113"/>
      <c r="E93" s="3"/>
      <c r="G93" s="58"/>
      <c r="H93"/>
      <c r="I93" s="59"/>
      <c r="J93" s="59"/>
      <c r="K93" s="59"/>
      <c r="L93" s="59"/>
      <c r="M93" s="59"/>
      <c r="N93" s="59"/>
      <c r="O93" s="60"/>
      <c r="P93"/>
      <c r="Q93"/>
    </row>
    <row r="94" spans="1:17" x14ac:dyDescent="0.25">
      <c r="A94" s="64"/>
      <c r="B94" s="153"/>
      <c r="C94" s="153"/>
      <c r="D94" s="109"/>
      <c r="E94" s="7"/>
      <c r="G94" s="58"/>
      <c r="H94"/>
      <c r="I94" s="59"/>
      <c r="J94" s="59"/>
      <c r="K94" s="59"/>
      <c r="L94" s="59"/>
      <c r="M94" s="59"/>
      <c r="N94" s="59"/>
      <c r="O94" s="60"/>
      <c r="P94"/>
      <c r="Q94"/>
    </row>
    <row r="95" spans="1:17" x14ac:dyDescent="0.25">
      <c r="A95" s="46"/>
      <c r="B95" s="130"/>
      <c r="C95" s="130"/>
      <c r="D95" s="113"/>
      <c r="E95" s="3"/>
      <c r="G95" s="58"/>
      <c r="H95"/>
      <c r="I95" s="59"/>
      <c r="J95" s="59"/>
      <c r="K95" s="59"/>
      <c r="L95" s="59"/>
      <c r="M95" s="59"/>
      <c r="N95" s="59"/>
      <c r="O95" s="60"/>
      <c r="P95"/>
      <c r="Q95"/>
    </row>
    <row r="96" spans="1:17" x14ac:dyDescent="0.25">
      <c r="A96" s="64"/>
      <c r="B96" s="153"/>
      <c r="C96" s="153"/>
      <c r="D96" s="109"/>
      <c r="E96" s="7"/>
      <c r="G96" s="127"/>
      <c r="I96" s="128"/>
      <c r="J96" s="128"/>
      <c r="K96" s="128"/>
      <c r="L96" s="128"/>
      <c r="M96" s="128"/>
      <c r="N96" s="128"/>
      <c r="O96" s="129"/>
      <c r="P96"/>
      <c r="Q96"/>
    </row>
    <row r="97" spans="1:17" x14ac:dyDescent="0.25">
      <c r="A97" s="46"/>
      <c r="B97" s="130"/>
      <c r="C97" s="130"/>
      <c r="D97" s="113"/>
      <c r="E97" s="3"/>
      <c r="G97" s="127"/>
      <c r="I97" s="128"/>
      <c r="J97" s="128"/>
      <c r="K97" s="128"/>
      <c r="L97" s="128"/>
      <c r="M97" s="128"/>
      <c r="N97" s="128"/>
      <c r="O97" s="129"/>
      <c r="P97"/>
      <c r="Q97"/>
    </row>
    <row r="98" spans="1:17" x14ac:dyDescent="0.25">
      <c r="A98" s="64"/>
      <c r="B98" s="153"/>
      <c r="C98" s="153"/>
      <c r="D98" s="109"/>
      <c r="E98" s="7"/>
      <c r="I98" s="131"/>
      <c r="J98" s="131"/>
      <c r="K98" s="131"/>
      <c r="L98" s="132"/>
      <c r="M98" s="131"/>
      <c r="N98" s="133"/>
      <c r="O98" s="134"/>
      <c r="P98"/>
      <c r="Q98"/>
    </row>
    <row r="99" spans="1:17" x14ac:dyDescent="0.25">
      <c r="A99" s="46"/>
      <c r="B99" s="130"/>
      <c r="C99" s="130"/>
      <c r="D99" s="113"/>
      <c r="E99" s="3"/>
      <c r="I99" s="131"/>
      <c r="J99" s="131"/>
      <c r="K99" s="131"/>
      <c r="L99" s="132"/>
      <c r="M99" s="131"/>
      <c r="N99" s="133"/>
      <c r="O99" s="134"/>
      <c r="P99"/>
      <c r="Q99"/>
    </row>
    <row r="100" spans="1:17" x14ac:dyDescent="0.25">
      <c r="A100" s="64"/>
      <c r="B100" s="6"/>
      <c r="C100" s="108"/>
      <c r="D100" s="109"/>
      <c r="E100" s="7"/>
      <c r="I100" s="131"/>
      <c r="J100" s="131"/>
      <c r="K100" s="131"/>
      <c r="L100" s="132"/>
      <c r="M100" s="131"/>
      <c r="N100" s="133"/>
      <c r="O100" s="134"/>
      <c r="P100"/>
      <c r="Q100"/>
    </row>
    <row r="101" spans="1:17" x14ac:dyDescent="0.25">
      <c r="A101" s="46"/>
      <c r="B101" s="1"/>
      <c r="C101" s="2"/>
      <c r="D101" s="113"/>
      <c r="E101" s="3"/>
      <c r="I101" s="131"/>
      <c r="J101" s="131"/>
      <c r="K101" s="131"/>
      <c r="L101" s="132"/>
      <c r="M101" s="131"/>
      <c r="N101" s="133"/>
      <c r="O101" s="134"/>
    </row>
    <row r="102" spans="1:17" x14ac:dyDescent="0.25">
      <c r="A102" s="64"/>
      <c r="B102" s="6"/>
      <c r="C102" s="108"/>
      <c r="D102" s="109"/>
      <c r="E102" s="7"/>
      <c r="I102" s="131"/>
      <c r="J102" s="131"/>
      <c r="K102" s="131"/>
      <c r="L102" s="132"/>
      <c r="M102" s="131"/>
      <c r="N102" s="133"/>
      <c r="O102" s="134"/>
    </row>
    <row r="103" spans="1:17" x14ac:dyDescent="0.25">
      <c r="A103" s="4"/>
      <c r="B103" s="1"/>
      <c r="C103" s="2"/>
      <c r="D103" s="113"/>
      <c r="E103" s="3"/>
      <c r="I103" s="131"/>
      <c r="J103" s="131"/>
      <c r="K103" s="131"/>
      <c r="L103" s="132"/>
      <c r="M103" s="131"/>
      <c r="N103" s="133"/>
      <c r="O103" s="134"/>
    </row>
    <row r="104" spans="1:17" x14ac:dyDescent="0.25">
      <c r="A104" s="5"/>
      <c r="B104" s="6"/>
      <c r="C104" s="108"/>
      <c r="D104" s="109"/>
      <c r="E104" s="7"/>
      <c r="I104" s="131"/>
      <c r="J104" s="131"/>
      <c r="K104" s="131"/>
      <c r="L104" s="132"/>
      <c r="M104" s="131"/>
      <c r="N104" s="133"/>
      <c r="O104" s="134"/>
    </row>
    <row r="105" spans="1:17" x14ac:dyDescent="0.25">
      <c r="A105" s="4"/>
      <c r="B105" s="1"/>
      <c r="C105" s="2"/>
      <c r="D105" s="113"/>
      <c r="E105" s="3"/>
      <c r="I105" s="131"/>
      <c r="J105" s="131"/>
      <c r="K105" s="131"/>
      <c r="L105" s="132"/>
      <c r="M105" s="131"/>
      <c r="N105" s="133"/>
      <c r="O105" s="134"/>
    </row>
    <row r="106" spans="1:17" x14ac:dyDescent="0.25">
      <c r="A106" s="5"/>
      <c r="B106" s="6"/>
      <c r="C106" s="108"/>
      <c r="D106" s="109"/>
      <c r="E106" s="7"/>
      <c r="I106" s="131"/>
      <c r="J106" s="131"/>
      <c r="K106" s="131"/>
      <c r="L106" s="132"/>
      <c r="M106" s="131"/>
      <c r="N106" s="133"/>
      <c r="O106" s="134"/>
    </row>
    <row r="107" spans="1:17" x14ac:dyDescent="0.25">
      <c r="A107" s="4"/>
      <c r="B107" s="1"/>
      <c r="C107" s="2"/>
      <c r="D107" s="113"/>
      <c r="E107" s="3"/>
      <c r="I107" s="131"/>
      <c r="J107" s="131"/>
      <c r="K107" s="131"/>
      <c r="L107" s="132"/>
      <c r="M107" s="131"/>
      <c r="N107" s="133"/>
      <c r="O107" s="134"/>
    </row>
    <row r="108" spans="1:17" x14ac:dyDescent="0.25">
      <c r="A108" s="5"/>
      <c r="B108" s="6"/>
      <c r="C108" s="108"/>
      <c r="D108" s="109"/>
      <c r="E108" s="7"/>
      <c r="I108" s="131"/>
      <c r="J108" s="131"/>
      <c r="K108" s="131"/>
      <c r="L108" s="132"/>
      <c r="M108" s="131"/>
      <c r="N108" s="133"/>
      <c r="O108" s="134"/>
    </row>
    <row r="109" spans="1:17" x14ac:dyDescent="0.25">
      <c r="A109" s="4"/>
      <c r="B109" s="1"/>
      <c r="C109" s="2"/>
      <c r="D109" s="113"/>
      <c r="E109" s="3"/>
      <c r="I109" s="131"/>
      <c r="J109" s="131"/>
      <c r="K109" s="131"/>
      <c r="L109" s="132"/>
      <c r="M109" s="131"/>
      <c r="N109" s="133"/>
      <c r="O109" s="134"/>
    </row>
    <row r="110" spans="1:17" x14ac:dyDescent="0.25">
      <c r="A110" s="5"/>
      <c r="B110" s="6"/>
      <c r="C110" s="108"/>
      <c r="D110" s="109"/>
      <c r="E110" s="7"/>
      <c r="I110" s="131"/>
      <c r="J110" s="131"/>
      <c r="K110" s="131"/>
      <c r="L110" s="132"/>
      <c r="M110" s="131"/>
      <c r="N110" s="133"/>
      <c r="O110" s="134"/>
    </row>
    <row r="111" spans="1:17" x14ac:dyDescent="0.25">
      <c r="A111" s="4"/>
      <c r="B111" s="1"/>
      <c r="C111" s="2"/>
      <c r="D111" s="113"/>
      <c r="E111" s="3"/>
      <c r="I111" s="131"/>
      <c r="J111" s="131"/>
      <c r="K111" s="131"/>
      <c r="L111" s="132"/>
      <c r="M111" s="131"/>
      <c r="N111" s="133"/>
      <c r="O111" s="134"/>
    </row>
    <row r="112" spans="1:17" x14ac:dyDescent="0.25">
      <c r="A112" s="5"/>
      <c r="B112" s="6"/>
      <c r="C112" s="108"/>
      <c r="D112" s="109"/>
      <c r="E112" s="7"/>
      <c r="I112" s="131"/>
      <c r="J112" s="131"/>
      <c r="K112" s="131"/>
      <c r="L112" s="132"/>
      <c r="M112" s="131"/>
      <c r="N112" s="133"/>
      <c r="O112" s="134"/>
    </row>
    <row r="113" spans="1:15" x14ac:dyDescent="0.25">
      <c r="A113" s="4"/>
      <c r="B113" s="1"/>
      <c r="C113" s="2"/>
      <c r="D113" s="113"/>
      <c r="E113" s="3"/>
      <c r="I113" s="131"/>
      <c r="J113" s="131"/>
      <c r="K113" s="131"/>
      <c r="L113" s="132"/>
      <c r="M113" s="131"/>
      <c r="N113" s="133"/>
      <c r="O113" s="134"/>
    </row>
    <row r="114" spans="1:15" x14ac:dyDescent="0.25">
      <c r="A114" s="5"/>
      <c r="B114" s="6"/>
      <c r="C114" s="108"/>
      <c r="D114" s="109"/>
      <c r="E114" s="7"/>
      <c r="I114" s="131"/>
      <c r="J114" s="131"/>
      <c r="K114" s="131"/>
      <c r="L114" s="132"/>
      <c r="M114" s="131"/>
      <c r="N114" s="133"/>
      <c r="O114" s="134"/>
    </row>
    <row r="115" spans="1:15" x14ac:dyDescent="0.25">
      <c r="A115" s="4"/>
      <c r="B115" s="1"/>
      <c r="C115" s="2"/>
      <c r="D115" s="113"/>
      <c r="E115" s="3"/>
      <c r="I115" s="131"/>
      <c r="J115" s="131"/>
      <c r="K115" s="131"/>
      <c r="L115" s="132"/>
      <c r="M115" s="131"/>
      <c r="N115" s="133"/>
      <c r="O115" s="134"/>
    </row>
    <row r="116" spans="1:15" x14ac:dyDescent="0.25">
      <c r="A116" s="5"/>
      <c r="B116" s="6"/>
      <c r="C116" s="108"/>
      <c r="D116" s="109"/>
      <c r="E116" s="7"/>
      <c r="I116" s="131"/>
      <c r="J116" s="131"/>
      <c r="K116" s="131"/>
      <c r="L116" s="132"/>
      <c r="M116" s="131"/>
      <c r="N116" s="133"/>
      <c r="O116" s="134"/>
    </row>
    <row r="117" spans="1:15" x14ac:dyDescent="0.25">
      <c r="A117" s="4"/>
      <c r="B117" s="1"/>
      <c r="C117" s="2"/>
      <c r="D117" s="113"/>
      <c r="E117" s="3"/>
      <c r="I117" s="131"/>
      <c r="J117" s="131"/>
      <c r="K117" s="131"/>
      <c r="L117" s="132"/>
      <c r="M117" s="131"/>
      <c r="N117" s="133"/>
      <c r="O117" s="134"/>
    </row>
    <row r="118" spans="1:15" x14ac:dyDescent="0.25">
      <c r="A118" s="5"/>
      <c r="B118" s="6"/>
      <c r="C118" s="108"/>
      <c r="D118" s="109"/>
      <c r="E118" s="7"/>
      <c r="I118" s="131"/>
      <c r="J118" s="131"/>
      <c r="K118" s="131"/>
      <c r="L118" s="132"/>
      <c r="M118" s="131"/>
      <c r="N118" s="133"/>
      <c r="O118" s="134"/>
    </row>
    <row r="119" spans="1:15" x14ac:dyDescent="0.25">
      <c r="A119" s="4"/>
      <c r="B119" s="1"/>
      <c r="C119" s="2"/>
      <c r="D119" s="113"/>
      <c r="E119" s="3"/>
      <c r="I119" s="131"/>
      <c r="J119" s="131"/>
      <c r="K119" s="131"/>
      <c r="L119" s="132"/>
      <c r="M119" s="131"/>
      <c r="N119" s="133"/>
      <c r="O119" s="134"/>
    </row>
    <row r="120" spans="1:15" x14ac:dyDescent="0.25">
      <c r="A120" s="5"/>
      <c r="B120" s="6"/>
      <c r="C120" s="108"/>
      <c r="D120" s="109"/>
      <c r="E120" s="7"/>
      <c r="I120" s="131"/>
      <c r="J120" s="131"/>
      <c r="K120" s="131"/>
      <c r="L120" s="132"/>
      <c r="M120" s="131"/>
      <c r="N120" s="133"/>
      <c r="O120" s="134"/>
    </row>
    <row r="121" spans="1:15" x14ac:dyDescent="0.25">
      <c r="A121" s="4"/>
      <c r="B121" s="1"/>
      <c r="C121" s="2"/>
      <c r="D121" s="113"/>
      <c r="E121" s="3"/>
      <c r="I121" s="131"/>
      <c r="J121" s="131"/>
      <c r="K121" s="131"/>
      <c r="L121" s="132"/>
      <c r="M121" s="131"/>
      <c r="N121" s="133"/>
      <c r="O121" s="134"/>
    </row>
    <row r="122" spans="1:15" x14ac:dyDescent="0.25">
      <c r="A122" s="5"/>
      <c r="B122" s="6"/>
      <c r="C122" s="108"/>
      <c r="D122" s="109"/>
      <c r="E122" s="7"/>
      <c r="I122" s="131"/>
      <c r="J122" s="131"/>
      <c r="K122" s="131"/>
      <c r="L122" s="132"/>
      <c r="M122" s="131"/>
      <c r="N122" s="133"/>
      <c r="O122" s="134"/>
    </row>
    <row r="123" spans="1:15" x14ac:dyDescent="0.25">
      <c r="A123" s="4"/>
      <c r="B123" s="1"/>
      <c r="C123" s="2"/>
      <c r="D123" s="113"/>
      <c r="E123" s="3"/>
      <c r="I123" s="131"/>
      <c r="J123" s="131"/>
      <c r="K123" s="131"/>
      <c r="L123" s="132"/>
      <c r="M123" s="131"/>
      <c r="N123" s="133"/>
      <c r="O123" s="134"/>
    </row>
    <row r="124" spans="1:15" x14ac:dyDescent="0.25">
      <c r="A124" s="5"/>
      <c r="B124" s="6"/>
      <c r="C124" s="108"/>
      <c r="D124" s="109"/>
      <c r="E124" s="7"/>
      <c r="I124" s="131"/>
      <c r="J124" s="131"/>
      <c r="K124" s="131"/>
      <c r="L124" s="132"/>
      <c r="M124" s="131"/>
      <c r="N124" s="133"/>
      <c r="O124" s="134"/>
    </row>
    <row r="125" spans="1:15" x14ac:dyDescent="0.25">
      <c r="A125" s="4"/>
      <c r="B125" s="1"/>
      <c r="C125" s="2"/>
      <c r="D125" s="113"/>
      <c r="E125" s="3"/>
    </row>
    <row r="126" spans="1:15" x14ac:dyDescent="0.25">
      <c r="A126" s="5"/>
      <c r="B126" s="6"/>
      <c r="C126" s="108"/>
      <c r="D126" s="109"/>
      <c r="E126" s="7"/>
    </row>
    <row r="127" spans="1:15" x14ac:dyDescent="0.25">
      <c r="A127" s="4"/>
      <c r="B127" s="1"/>
      <c r="C127" s="2"/>
      <c r="D127" s="113"/>
      <c r="E127" s="3"/>
    </row>
    <row r="128" spans="1:15" x14ac:dyDescent="0.25">
      <c r="A128" s="5"/>
      <c r="B128" s="6"/>
      <c r="C128" s="108"/>
      <c r="D128" s="109"/>
      <c r="E128" s="7"/>
    </row>
    <row r="129" spans="1:5" x14ac:dyDescent="0.25">
      <c r="A129" s="4"/>
      <c r="B129" s="1"/>
      <c r="C129" s="2"/>
      <c r="D129" s="113"/>
      <c r="E129" s="3"/>
    </row>
    <row r="130" spans="1:5" x14ac:dyDescent="0.25">
      <c r="A130" s="5"/>
      <c r="B130" s="6"/>
      <c r="C130" s="108"/>
      <c r="D130" s="109"/>
      <c r="E130" s="7"/>
    </row>
    <row r="131" spans="1:5" x14ac:dyDescent="0.25">
      <c r="A131" s="4"/>
      <c r="B131" s="1"/>
      <c r="C131" s="2"/>
      <c r="D131" s="113"/>
      <c r="E131" s="3"/>
    </row>
    <row r="132" spans="1:5" x14ac:dyDescent="0.25">
      <c r="A132" s="5"/>
      <c r="B132" s="6"/>
      <c r="C132" s="108"/>
      <c r="D132" s="109"/>
      <c r="E132" s="7"/>
    </row>
    <row r="133" spans="1:5" x14ac:dyDescent="0.25">
      <c r="A133" s="4"/>
      <c r="B133" s="1"/>
      <c r="C133" s="2"/>
      <c r="D133" s="113"/>
      <c r="E133" s="3"/>
    </row>
    <row r="134" spans="1:5" x14ac:dyDescent="0.25">
      <c r="A134" s="5"/>
      <c r="B134" s="6"/>
      <c r="C134" s="108"/>
      <c r="D134" s="109"/>
      <c r="E134" s="7"/>
    </row>
    <row r="135" spans="1:5" x14ac:dyDescent="0.25">
      <c r="A135" s="4"/>
      <c r="B135" s="1"/>
      <c r="C135" s="2"/>
      <c r="D135" s="113"/>
      <c r="E135" s="3"/>
    </row>
    <row r="136" spans="1:5" x14ac:dyDescent="0.25">
      <c r="A136" s="5"/>
      <c r="B136" s="6"/>
      <c r="C136" s="108"/>
      <c r="D136" s="109"/>
      <c r="E136" s="7"/>
    </row>
    <row r="137" spans="1:5" x14ac:dyDescent="0.25">
      <c r="A137" s="4"/>
      <c r="B137" s="1"/>
      <c r="C137" s="2"/>
      <c r="D137" s="113"/>
      <c r="E137" s="3"/>
    </row>
    <row r="138" spans="1:5" x14ac:dyDescent="0.25">
      <c r="A138" s="5"/>
      <c r="B138" s="6"/>
      <c r="C138" s="108"/>
      <c r="D138" s="109"/>
      <c r="E138" s="7"/>
    </row>
    <row r="139" spans="1:5" x14ac:dyDescent="0.25">
      <c r="A139" s="4"/>
      <c r="B139" s="1"/>
      <c r="C139" s="2"/>
      <c r="D139" s="113"/>
      <c r="E139" s="3"/>
    </row>
    <row r="140" spans="1:5" x14ac:dyDescent="0.25">
      <c r="A140" s="5"/>
      <c r="B140" s="6"/>
      <c r="C140" s="108"/>
      <c r="D140" s="109"/>
      <c r="E140" s="7"/>
    </row>
    <row r="141" spans="1:5" x14ac:dyDescent="0.25">
      <c r="A141" s="4"/>
      <c r="B141" s="1"/>
      <c r="C141" s="2"/>
      <c r="D141" s="113"/>
      <c r="E141" s="3"/>
    </row>
    <row r="142" spans="1:5" x14ac:dyDescent="0.25">
      <c r="A142" s="5"/>
      <c r="B142" s="6"/>
      <c r="C142" s="108"/>
      <c r="D142" s="109"/>
      <c r="E142" s="7"/>
    </row>
    <row r="143" spans="1:5" x14ac:dyDescent="0.25">
      <c r="A143" s="4"/>
      <c r="B143" s="1"/>
      <c r="C143" s="2"/>
      <c r="D143" s="113"/>
      <c r="E143" s="3"/>
    </row>
    <row r="144" spans="1:5" x14ac:dyDescent="0.25">
      <c r="A144" s="5"/>
      <c r="B144" s="6"/>
      <c r="C144" s="108"/>
      <c r="D144" s="109"/>
      <c r="E144" s="7"/>
    </row>
    <row r="145" spans="1:14" x14ac:dyDescent="0.25">
      <c r="A145" s="4"/>
      <c r="B145" s="1"/>
      <c r="C145" s="2"/>
      <c r="D145" s="113"/>
      <c r="E145" s="3"/>
    </row>
    <row r="146" spans="1:14" ht="22.5" x14ac:dyDescent="0.3">
      <c r="A146" s="5"/>
      <c r="B146" s="6"/>
      <c r="C146" s="108"/>
      <c r="D146" s="109"/>
      <c r="E146" s="7"/>
      <c r="G146" s="154" t="s">
        <v>74</v>
      </c>
      <c r="H146" s="154"/>
      <c r="I146" s="154"/>
      <c r="J146" s="154"/>
      <c r="K146" s="154"/>
      <c r="L146" s="154"/>
      <c r="M146" s="154"/>
      <c r="N146" s="135"/>
    </row>
    <row r="147" spans="1:14" x14ac:dyDescent="0.25">
      <c r="A147" s="4"/>
      <c r="B147" s="1"/>
      <c r="C147" s="2"/>
      <c r="D147" s="113"/>
      <c r="E147" s="3"/>
      <c r="G147" s="158" t="s">
        <v>5</v>
      </c>
      <c r="H147" s="158"/>
      <c r="I147" s="158"/>
      <c r="J147"/>
      <c r="K147" s="155" t="s">
        <v>4</v>
      </c>
      <c r="L147" s="156"/>
      <c r="M147" s="157"/>
    </row>
    <row r="148" spans="1:14" x14ac:dyDescent="0.25">
      <c r="A148" s="5"/>
      <c r="B148" s="6"/>
      <c r="C148" s="108"/>
      <c r="D148" s="109"/>
      <c r="E148" s="7"/>
      <c r="G148" s="149"/>
      <c r="H148" s="150"/>
      <c r="I148" s="142"/>
      <c r="J148" s="143"/>
      <c r="K148" s="160"/>
      <c r="L148" s="161"/>
      <c r="M148" s="162"/>
    </row>
    <row r="149" spans="1:14" x14ac:dyDescent="0.25">
      <c r="A149" s="4"/>
      <c r="B149" s="1"/>
      <c r="C149" s="2"/>
      <c r="D149" s="113"/>
      <c r="E149" s="3"/>
      <c r="G149" s="163"/>
      <c r="H149" s="164"/>
      <c r="I149" s="165"/>
      <c r="J149" s="151"/>
      <c r="K149" s="169"/>
      <c r="L149" s="170"/>
      <c r="M149" s="171"/>
    </row>
    <row r="150" spans="1:14" x14ac:dyDescent="0.25">
      <c r="A150" s="108"/>
      <c r="B150" s="6"/>
      <c r="C150" s="108"/>
      <c r="D150" s="109"/>
      <c r="E150" s="7"/>
      <c r="G150" s="160"/>
      <c r="H150" s="161"/>
      <c r="I150" s="162"/>
      <c r="J150" s="143"/>
      <c r="K150" s="160"/>
      <c r="L150" s="161"/>
      <c r="M150" s="162"/>
    </row>
    <row r="151" spans="1:14" ht="57" customHeight="1" x14ac:dyDescent="0.3">
      <c r="A151" s="284" t="s">
        <v>78</v>
      </c>
      <c r="B151" s="284"/>
      <c r="C151" s="284"/>
      <c r="D151" s="284"/>
      <c r="E151" s="284"/>
      <c r="G151" s="163"/>
      <c r="H151" s="164"/>
      <c r="I151" s="165"/>
      <c r="J151" s="151"/>
      <c r="K151" s="169"/>
      <c r="L151" s="170"/>
      <c r="M151" s="171"/>
    </row>
    <row r="152" spans="1:14" ht="36" customHeight="1" x14ac:dyDescent="0.25">
      <c r="A152" s="25" t="s">
        <v>55</v>
      </c>
      <c r="B152" s="26" t="s">
        <v>77</v>
      </c>
      <c r="C152" s="27">
        <f>K32</f>
        <v>0</v>
      </c>
      <c r="D152" s="26" t="s">
        <v>10</v>
      </c>
      <c r="E152" s="27">
        <f>K33</f>
        <v>0</v>
      </c>
      <c r="G152" s="166"/>
      <c r="H152" s="167"/>
      <c r="I152" s="168"/>
      <c r="J152" s="143"/>
      <c r="K152" s="160"/>
      <c r="L152" s="161"/>
      <c r="M152" s="162"/>
    </row>
    <row r="153" spans="1:14" ht="22.5" customHeight="1" x14ac:dyDescent="0.3">
      <c r="A153" s="30" t="s">
        <v>5</v>
      </c>
      <c r="B153" s="31" t="s">
        <v>4</v>
      </c>
      <c r="C153" s="29" t="s">
        <v>8</v>
      </c>
      <c r="D153" s="29" t="s">
        <v>9</v>
      </c>
      <c r="E153" s="32" t="s">
        <v>6</v>
      </c>
      <c r="F153" s="136"/>
      <c r="G153" s="169"/>
      <c r="H153" s="170"/>
      <c r="I153" s="171"/>
      <c r="J153" s="151"/>
      <c r="K153" s="169"/>
      <c r="L153" s="170"/>
      <c r="M153" s="171"/>
    </row>
    <row r="154" spans="1:14" ht="16.5" customHeight="1" x14ac:dyDescent="0.25">
      <c r="A154" s="141"/>
      <c r="B154" s="142"/>
      <c r="C154" s="143"/>
      <c r="D154" s="12"/>
      <c r="E154" s="144"/>
      <c r="G154" s="166"/>
      <c r="H154" s="167"/>
      <c r="I154" s="168"/>
      <c r="J154" s="143"/>
      <c r="K154" s="160"/>
      <c r="L154" s="161"/>
      <c r="M154" s="162"/>
    </row>
    <row r="155" spans="1:14" ht="15" customHeight="1" x14ac:dyDescent="0.25">
      <c r="A155" s="126"/>
      <c r="B155" s="137"/>
      <c r="C155" s="145"/>
      <c r="D155" s="11"/>
      <c r="E155" s="146"/>
      <c r="G155" s="163"/>
      <c r="H155" s="164"/>
      <c r="I155" s="165"/>
      <c r="J155" s="151"/>
      <c r="K155" s="169"/>
      <c r="L155" s="170"/>
      <c r="M155" s="171"/>
    </row>
    <row r="156" spans="1:14" ht="15" customHeight="1" x14ac:dyDescent="0.25">
      <c r="A156" s="141"/>
      <c r="B156" s="142"/>
      <c r="C156" s="143"/>
      <c r="D156" s="12"/>
      <c r="E156" s="144"/>
      <c r="G156" s="160"/>
      <c r="H156" s="161"/>
      <c r="I156" s="162"/>
      <c r="J156" s="143"/>
      <c r="K156" s="160"/>
      <c r="L156" s="161"/>
      <c r="M156" s="162"/>
    </row>
    <row r="157" spans="1:14" ht="14.25" customHeight="1" x14ac:dyDescent="0.25">
      <c r="A157" s="126"/>
      <c r="B157" s="137"/>
      <c r="C157" s="145"/>
      <c r="D157" s="11"/>
      <c r="E157" s="146"/>
      <c r="G157" s="159"/>
      <c r="H157" s="159"/>
      <c r="I157" s="159"/>
      <c r="J157" s="151"/>
      <c r="K157" s="159"/>
      <c r="L157" s="159"/>
      <c r="M157" s="159"/>
    </row>
    <row r="158" spans="1:14" ht="15" customHeight="1" x14ac:dyDescent="0.25">
      <c r="A158" s="141"/>
      <c r="B158" s="142"/>
      <c r="C158" s="143"/>
      <c r="D158" s="12"/>
      <c r="E158" s="144"/>
    </row>
    <row r="159" spans="1:14" ht="15" customHeight="1" x14ac:dyDescent="0.25">
      <c r="A159" s="126"/>
      <c r="B159" s="137"/>
      <c r="C159" s="145"/>
      <c r="D159" s="83"/>
      <c r="E159" s="146"/>
    </row>
    <row r="160" spans="1:14" ht="15" customHeight="1" x14ac:dyDescent="0.25">
      <c r="A160" s="141"/>
      <c r="B160" s="142"/>
      <c r="C160" s="147"/>
      <c r="D160" s="86"/>
      <c r="E160" s="144"/>
    </row>
    <row r="161" spans="1:5" ht="15" customHeight="1" x14ac:dyDescent="0.25">
      <c r="A161" s="126"/>
      <c r="B161" s="137"/>
      <c r="C161" s="145"/>
      <c r="D161" s="85"/>
      <c r="E161" s="146"/>
    </row>
    <row r="162" spans="1:5" ht="15" customHeight="1" x14ac:dyDescent="0.25">
      <c r="A162" s="143"/>
      <c r="B162" s="142"/>
      <c r="C162" s="143"/>
      <c r="D162" s="12"/>
      <c r="E162" s="144"/>
    </row>
    <row r="163" spans="1:5" ht="15" customHeight="1" x14ac:dyDescent="0.25">
      <c r="A163" s="145"/>
      <c r="B163" s="137"/>
      <c r="C163" s="145"/>
      <c r="D163" s="11"/>
      <c r="E163" s="146"/>
    </row>
    <row r="164" spans="1:5" ht="15" customHeight="1" x14ac:dyDescent="0.25">
      <c r="A164" s="143"/>
      <c r="B164" s="142"/>
      <c r="C164" s="143"/>
      <c r="D164" s="12"/>
      <c r="E164" s="144"/>
    </row>
    <row r="165" spans="1:5" ht="15" customHeight="1" x14ac:dyDescent="0.25">
      <c r="A165" s="145"/>
      <c r="B165" s="137"/>
      <c r="C165" s="145"/>
      <c r="D165" s="11"/>
      <c r="E165" s="146"/>
    </row>
    <row r="166" spans="1:5" ht="15" customHeight="1" x14ac:dyDescent="0.25">
      <c r="A166" s="143"/>
      <c r="B166" s="142"/>
      <c r="C166" s="143"/>
      <c r="D166" s="12"/>
      <c r="E166" s="144"/>
    </row>
    <row r="167" spans="1:5" ht="15" customHeight="1" x14ac:dyDescent="0.25">
      <c r="A167" s="145"/>
      <c r="B167" s="137"/>
      <c r="C167" s="145"/>
      <c r="D167" s="11"/>
      <c r="E167" s="146"/>
    </row>
    <row r="168" spans="1:5" ht="15" customHeight="1" x14ac:dyDescent="0.25">
      <c r="A168" s="143"/>
      <c r="B168" s="142"/>
      <c r="C168" s="143"/>
      <c r="D168" s="12"/>
      <c r="E168" s="144"/>
    </row>
    <row r="169" spans="1:5" ht="15" customHeight="1" x14ac:dyDescent="0.25">
      <c r="A169" s="148"/>
      <c r="B169" s="137"/>
      <c r="C169" s="145"/>
      <c r="D169" s="11"/>
      <c r="E169" s="146"/>
    </row>
    <row r="170" spans="1:5" ht="15" customHeight="1" x14ac:dyDescent="0.25">
      <c r="A170" s="142"/>
      <c r="B170" s="143"/>
      <c r="C170" s="143"/>
      <c r="D170" s="12"/>
      <c r="E170" s="144"/>
    </row>
    <row r="171" spans="1:5" ht="15" customHeight="1" x14ac:dyDescent="0.25">
      <c r="A171" s="137"/>
      <c r="B171" s="145"/>
      <c r="C171" s="145"/>
      <c r="D171" s="11"/>
      <c r="E171" s="146"/>
    </row>
    <row r="172" spans="1:5" ht="15" customHeight="1" x14ac:dyDescent="0.25">
      <c r="A172" s="142"/>
      <c r="B172" s="143"/>
      <c r="C172" s="143"/>
      <c r="D172" s="12"/>
      <c r="E172" s="144"/>
    </row>
    <row r="173" spans="1:5" ht="15.75" customHeight="1" x14ac:dyDescent="0.25">
      <c r="A173" s="137"/>
      <c r="B173" s="145"/>
      <c r="C173" s="145"/>
      <c r="D173" s="11"/>
      <c r="E173" s="146"/>
    </row>
    <row r="174" spans="1:5" ht="15.75" customHeight="1" x14ac:dyDescent="0.25">
      <c r="A174" s="142"/>
      <c r="B174" s="143"/>
      <c r="C174" s="143"/>
      <c r="D174" s="12"/>
      <c r="E174" s="144"/>
    </row>
    <row r="175" spans="1:5" ht="18.75" customHeight="1" x14ac:dyDescent="0.25">
      <c r="A175" s="137"/>
      <c r="B175" s="145"/>
      <c r="C175" s="145"/>
      <c r="D175" s="11"/>
      <c r="E175" s="146"/>
    </row>
    <row r="176" spans="1:5" ht="18.75" customHeight="1" x14ac:dyDescent="0.25">
      <c r="A176" s="142"/>
      <c r="B176" s="143"/>
      <c r="C176" s="143"/>
      <c r="D176" s="12"/>
      <c r="E176" s="144"/>
    </row>
    <row r="177" spans="1:5" ht="18.75" customHeight="1" x14ac:dyDescent="0.25">
      <c r="A177" s="137"/>
      <c r="B177" s="145"/>
      <c r="C177" s="145"/>
      <c r="D177" s="11"/>
      <c r="E177" s="146"/>
    </row>
    <row r="178" spans="1:5" ht="18.75" customHeight="1" x14ac:dyDescent="0.25">
      <c r="A178" s="142"/>
      <c r="B178" s="143"/>
      <c r="C178" s="143"/>
      <c r="D178" s="12"/>
      <c r="E178" s="144"/>
    </row>
    <row r="179" spans="1:5" ht="18.75" customHeight="1" x14ac:dyDescent="0.25">
      <c r="A179" s="137"/>
      <c r="B179" s="145"/>
      <c r="C179" s="145"/>
      <c r="D179" s="11"/>
      <c r="E179" s="146"/>
    </row>
    <row r="180" spans="1:5" ht="18.75" customHeight="1" x14ac:dyDescent="0.25">
      <c r="A180" s="152"/>
      <c r="B180" s="143"/>
      <c r="C180" s="143"/>
      <c r="D180" s="12"/>
      <c r="E180" s="144"/>
    </row>
    <row r="181" spans="1:5" ht="18.75" customHeight="1" x14ac:dyDescent="0.25">
      <c r="A181" s="137"/>
      <c r="B181" s="145"/>
      <c r="C181" s="145"/>
      <c r="D181" s="11"/>
      <c r="E181" s="146"/>
    </row>
    <row r="182" spans="1:5" ht="18.75" customHeight="1" x14ac:dyDescent="0.25">
      <c r="A182" s="152"/>
      <c r="B182" s="143"/>
      <c r="C182" s="143"/>
      <c r="D182" s="12"/>
      <c r="E182" s="144"/>
    </row>
    <row r="183" spans="1:5" ht="18.75" customHeight="1" x14ac:dyDescent="0.25">
      <c r="A183" s="137"/>
      <c r="B183" s="145"/>
      <c r="C183" s="145"/>
      <c r="D183" s="11"/>
      <c r="E183" s="146"/>
    </row>
    <row r="184" spans="1:5" ht="18.75" customHeight="1" x14ac:dyDescent="0.25">
      <c r="A184" s="152"/>
      <c r="B184" s="143"/>
      <c r="C184" s="143"/>
      <c r="D184" s="12"/>
      <c r="E184" s="144"/>
    </row>
    <row r="185" spans="1:5" ht="18.75" customHeight="1" x14ac:dyDescent="0.25">
      <c r="A185" s="137"/>
      <c r="B185" s="145"/>
      <c r="C185" s="145"/>
      <c r="D185" s="11"/>
      <c r="E185" s="146"/>
    </row>
    <row r="186" spans="1:5" ht="18.75" customHeight="1" x14ac:dyDescent="0.25">
      <c r="A186" s="152"/>
      <c r="B186" s="143"/>
      <c r="C186" s="143"/>
      <c r="D186" s="12"/>
      <c r="E186" s="144"/>
    </row>
    <row r="187" spans="1:5" ht="18.75" customHeight="1" x14ac:dyDescent="0.25">
      <c r="A187" s="137"/>
      <c r="B187" s="145"/>
      <c r="C187" s="145"/>
      <c r="D187" s="11"/>
      <c r="E187" s="146"/>
    </row>
    <row r="188" spans="1:5" ht="18.75" customHeight="1" x14ac:dyDescent="0.25"/>
    <row r="189" spans="1:5" ht="18.75" customHeight="1" x14ac:dyDescent="0.25"/>
    <row r="190" spans="1:5" ht="18.75" customHeight="1" x14ac:dyDescent="0.25"/>
  </sheetData>
  <protectedRanges>
    <protectedRange password="E5F6" sqref="B162:B187" name="Range1"/>
    <protectedRange password="CC43" sqref="B14:B24 B154:B161" name="Range1_2"/>
    <protectedRange password="CC43" sqref="C154:C187 C14:C139 C140:C150" name="Range1_3"/>
  </protectedRanges>
  <sortState xmlns:xlrd2="http://schemas.microsoft.com/office/spreadsheetml/2017/richdata2" ref="B14:B131">
    <sortCondition ref="B14:B131" customList="Ski level 1,Ski level 2,Ski level 3,Ski level 4,Ski level 5,Ski level 6"/>
  </sortState>
  <mergeCells count="126">
    <mergeCell ref="G35:J35"/>
    <mergeCell ref="G36:J36"/>
    <mergeCell ref="G38:J38"/>
    <mergeCell ref="G32:J32"/>
    <mergeCell ref="G33:J33"/>
    <mergeCell ref="A151:E151"/>
    <mergeCell ref="G17:G18"/>
    <mergeCell ref="H17:J18"/>
    <mergeCell ref="I65:J65"/>
    <mergeCell ref="I66:J66"/>
    <mergeCell ref="I67:J67"/>
    <mergeCell ref="I68:J68"/>
    <mergeCell ref="G58:H58"/>
    <mergeCell ref="G60:H60"/>
    <mergeCell ref="G59:H59"/>
    <mergeCell ref="G66:H67"/>
    <mergeCell ref="I62:J62"/>
    <mergeCell ref="I61:J61"/>
    <mergeCell ref="I64:J64"/>
    <mergeCell ref="G62:H63"/>
    <mergeCell ref="G64:H65"/>
    <mergeCell ref="G28:I28"/>
    <mergeCell ref="G61:H61"/>
    <mergeCell ref="I63:J63"/>
    <mergeCell ref="G29:I29"/>
    <mergeCell ref="K30:M30"/>
    <mergeCell ref="M9:N10"/>
    <mergeCell ref="H5:J5"/>
    <mergeCell ref="A12:E12"/>
    <mergeCell ref="M11:N13"/>
    <mergeCell ref="M14:N16"/>
    <mergeCell ref="A7:B7"/>
    <mergeCell ref="K24:M24"/>
    <mergeCell ref="K25:M25"/>
    <mergeCell ref="H11:J13"/>
    <mergeCell ref="G27:M27"/>
    <mergeCell ref="K29:M29"/>
    <mergeCell ref="G30:I30"/>
    <mergeCell ref="G25:I25"/>
    <mergeCell ref="G26:I26"/>
    <mergeCell ref="K28:M28"/>
    <mergeCell ref="K26:M26"/>
    <mergeCell ref="L17:L18"/>
    <mergeCell ref="G19:N19"/>
    <mergeCell ref="G24:I24"/>
    <mergeCell ref="G47:J47"/>
    <mergeCell ref="G46:I46"/>
    <mergeCell ref="G57:H57"/>
    <mergeCell ref="G37:J37"/>
    <mergeCell ref="G39:J39"/>
    <mergeCell ref="G56:H56"/>
    <mergeCell ref="G40:J40"/>
    <mergeCell ref="I56:O56"/>
    <mergeCell ref="I57:O57"/>
    <mergeCell ref="K51:N51"/>
    <mergeCell ref="G41:J41"/>
    <mergeCell ref="G43:J43"/>
    <mergeCell ref="G51:J51"/>
    <mergeCell ref="G49:J49"/>
    <mergeCell ref="G45:J45"/>
    <mergeCell ref="I58:O58"/>
    <mergeCell ref="I59:O59"/>
    <mergeCell ref="I60:O60"/>
    <mergeCell ref="K52:N52"/>
    <mergeCell ref="G54:O55"/>
    <mergeCell ref="A1:E3"/>
    <mergeCell ref="G1:N2"/>
    <mergeCell ref="K43:M43"/>
    <mergeCell ref="K49:M49"/>
    <mergeCell ref="C4:E4"/>
    <mergeCell ref="K32:M32"/>
    <mergeCell ref="K33:M33"/>
    <mergeCell ref="M17:N18"/>
    <mergeCell ref="H3:J3"/>
    <mergeCell ref="M3:N3"/>
    <mergeCell ref="A9:B9"/>
    <mergeCell ref="A10:B10"/>
    <mergeCell ref="A5:B5"/>
    <mergeCell ref="A6:B6"/>
    <mergeCell ref="C8:E8"/>
    <mergeCell ref="C9:E9"/>
    <mergeCell ref="C10:E10"/>
    <mergeCell ref="L11:L13"/>
    <mergeCell ref="L14:L16"/>
    <mergeCell ref="A4:B4"/>
    <mergeCell ref="A8:B8"/>
    <mergeCell ref="K23:M23"/>
    <mergeCell ref="G23:I23"/>
    <mergeCell ref="G6:G8"/>
    <mergeCell ref="H6:J8"/>
    <mergeCell ref="G9:G10"/>
    <mergeCell ref="L6:L8"/>
    <mergeCell ref="C5:E5"/>
    <mergeCell ref="C6:E6"/>
    <mergeCell ref="C7:E7"/>
    <mergeCell ref="H9:J10"/>
    <mergeCell ref="L9:L10"/>
    <mergeCell ref="G14:G16"/>
    <mergeCell ref="H14:J16"/>
    <mergeCell ref="M5:N5"/>
    <mergeCell ref="M6:N8"/>
    <mergeCell ref="A11:E11"/>
    <mergeCell ref="G20:M22"/>
    <mergeCell ref="G11:G13"/>
    <mergeCell ref="G146:M146"/>
    <mergeCell ref="K147:M147"/>
    <mergeCell ref="G147:I147"/>
    <mergeCell ref="G157:I157"/>
    <mergeCell ref="G156:I156"/>
    <mergeCell ref="G155:I155"/>
    <mergeCell ref="G154:I154"/>
    <mergeCell ref="G153:I153"/>
    <mergeCell ref="G152:I152"/>
    <mergeCell ref="G151:I151"/>
    <mergeCell ref="K157:M157"/>
    <mergeCell ref="K156:M156"/>
    <mergeCell ref="K155:M155"/>
    <mergeCell ref="K154:M154"/>
    <mergeCell ref="K153:M153"/>
    <mergeCell ref="K152:M152"/>
    <mergeCell ref="K151:M151"/>
    <mergeCell ref="G150:I150"/>
    <mergeCell ref="G149:I149"/>
    <mergeCell ref="K150:M150"/>
    <mergeCell ref="K149:M149"/>
    <mergeCell ref="K148:M148"/>
  </mergeCells>
  <dataValidations xWindow="199" yWindow="575" count="9">
    <dataValidation type="textLength" operator="greaterThan" showInputMessage="1" showErrorMessage="1" sqref="B14:B24 B154:B187" xr:uid="{00000000-0002-0000-0000-000003000000}">
      <formula1>1</formula1>
    </dataValidation>
    <dataValidation type="list" allowBlank="1" showInputMessage="1" showErrorMessage="1" sqref="D154:D187" xr:uid="{00000000-0002-0000-0000-000004000000}">
      <formula1>"Lift Pass &amp; Rental Equipment $197.10, Lift Pass $143.10, Rental Equipment $54.00"</formula1>
    </dataValidation>
    <dataValidation type="list" allowBlank="1" showInputMessage="1" showErrorMessage="1" prompt="Please choose from the drop down menu..." sqref="C154:C187" xr:uid="{00000000-0002-0000-0000-000005000000}">
      <formula1>"FOC, Student Price"</formula1>
    </dataValidation>
    <dataValidation type="list" allowBlank="1" showInputMessage="1" showErrorMessage="1" sqref="C9" xr:uid="{948F6DC4-760D-468E-B076-66E9FE6DF969}">
      <formula1>"9am, 11am, 1.30pm"</formula1>
    </dataValidation>
    <dataValidation type="list" allowBlank="1" showInputMessage="1" showErrorMessage="1" sqref="E154:E187" xr:uid="{E7E9DACD-7DAF-4A5E-94FB-A239D134519C}">
      <formula1>"Jacket AND Pants $36,Jacket OR Pants $27"</formula1>
    </dataValidation>
    <dataValidation type="list" allowBlank="1" showInputMessage="1" showErrorMessage="1" prompt="Please choose from the drop down menu..." sqref="C14:C139 C140:C150" xr:uid="{00000000-0002-0000-0000-000000000000}">
      <formula1>"Ski level 1, Ski level 2, Ski level 3, Ski level 4, Ski level 5, Ski level 6"</formula1>
    </dataValidation>
    <dataValidation type="list" allowBlank="1" showInputMessage="1" showErrorMessage="1" sqref="E140:E150 E14:E136 E138:E139" xr:uid="{00000000-0002-0000-0000-000001000000}">
      <formula1>"Jacket AND Pants $36 ,Jacket OR Pants $18"</formula1>
    </dataValidation>
    <dataValidation type="list" allowBlank="1" showInputMessage="1" showErrorMessage="1" sqref="D14:D139 D140:D150" xr:uid="{00000000-0002-0000-0000-000002000000}">
      <formula1>"Snowboard level 1,Snowboard level 2, Snowboard level 3, Snowboard level 4, Snowboard level 5, Snowboard level 6"</formula1>
    </dataValidation>
    <dataValidation type="list" allowBlank="1" showInputMessage="1" showErrorMessage="1" sqref="E137" xr:uid="{D1E8C103-603B-413D-A609-1F39B03A960E}">
      <formula1>"Jacket AND Pants $36,Jacket OR Pants $18"</formula1>
    </dataValidation>
  </dataValidations>
  <hyperlinks>
    <hyperlink ref="A11:E11" location="_smile" display="Send as an excel document not pdf - FYI Please fill in adults info below students section (click here will take to adult section)" xr:uid="{60154629-BAD5-4DD5-8C50-78CF289C113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2"/>
  <sheetViews>
    <sheetView workbookViewId="0">
      <selection activeCell="B7" sqref="B7"/>
    </sheetView>
  </sheetViews>
  <sheetFormatPr defaultColWidth="8.85546875" defaultRowHeight="15" x14ac:dyDescent="0.25"/>
  <cols>
    <col min="1" max="1" width="33" customWidth="1"/>
    <col min="2" max="2" width="25.5703125" customWidth="1"/>
    <col min="3" max="3" width="16.7109375" customWidth="1"/>
    <col min="4" max="4" width="14.7109375" customWidth="1"/>
    <col min="5" max="5" width="19" customWidth="1"/>
    <col min="6" max="6" width="20.7109375" customWidth="1"/>
  </cols>
  <sheetData>
    <row r="1" spans="1:4" ht="15" customHeight="1" x14ac:dyDescent="0.25">
      <c r="A1" s="61" t="s">
        <v>4</v>
      </c>
      <c r="B1" s="61" t="s">
        <v>5</v>
      </c>
      <c r="C1" s="61" t="s">
        <v>36</v>
      </c>
      <c r="D1" s="61" t="s">
        <v>37</v>
      </c>
    </row>
    <row r="2" spans="1:4" ht="15" customHeight="1" x14ac:dyDescent="0.25"/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_adults</vt:lpstr>
      <vt:lpstr>_smile</vt:lpstr>
      <vt:lpstr>_teachers</vt:lpstr>
      <vt:lpstr>adult</vt:lpstr>
      <vt:lpstr>Last_Name</vt:lpstr>
      <vt:lpstr>TEACHERS___ADULT_SUPERVISORS_____If_an_adult_has_a_season_pass___own_gear_please_do_not_include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Meike Patternote</dc:creator>
  <cp:lastModifiedBy>Jennifer Tod</cp:lastModifiedBy>
  <dcterms:created xsi:type="dcterms:W3CDTF">2018-05-28T23:59:30Z</dcterms:created>
  <dcterms:modified xsi:type="dcterms:W3CDTF">2022-11-30T23:59:10Z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